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95" windowWidth="18195" windowHeight="11700" activeTab="5"/>
  </bookViews>
  <sheets>
    <sheet name="Total Budget Requested" sheetId="1" r:id="rId1"/>
    <sheet name="Personnel - Salaries" sheetId="2" r:id="rId2"/>
    <sheet name="Materials &amp; Supplies" sheetId="3" r:id="rId3"/>
    <sheet name="Subcontractors" sheetId="4" r:id="rId4"/>
    <sheet name="Equipment" sheetId="5" r:id="rId5"/>
    <sheet name="Misc.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G42" i="6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43" s="1"/>
  <c r="B54" i="5"/>
  <c r="J53"/>
  <c r="I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53" s="1"/>
  <c r="H44" i="4"/>
  <c r="H43"/>
  <c r="H45" s="1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42" i="3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E225" i="2"/>
  <c r="G224"/>
  <c r="F224"/>
  <c r="M223"/>
  <c r="L223"/>
  <c r="K223"/>
  <c r="M222"/>
  <c r="L222"/>
  <c r="K222"/>
  <c r="M221"/>
  <c r="L221"/>
  <c r="K221"/>
  <c r="M220"/>
  <c r="L220"/>
  <c r="K220"/>
  <c r="M219"/>
  <c r="L219"/>
  <c r="K219"/>
  <c r="M218"/>
  <c r="L218"/>
  <c r="K218"/>
  <c r="M217"/>
  <c r="L217"/>
  <c r="K217"/>
  <c r="M216"/>
  <c r="L216"/>
  <c r="K216"/>
  <c r="M215"/>
  <c r="L215"/>
  <c r="K215"/>
  <c r="M214"/>
  <c r="L214"/>
  <c r="K214"/>
  <c r="M213"/>
  <c r="L213"/>
  <c r="K213"/>
  <c r="M212"/>
  <c r="L212"/>
  <c r="K212"/>
  <c r="M211"/>
  <c r="L211"/>
  <c r="K211"/>
  <c r="M210"/>
  <c r="L210"/>
  <c r="K210"/>
  <c r="M209"/>
  <c r="L209"/>
  <c r="K209"/>
  <c r="M208"/>
  <c r="L208"/>
  <c r="K208"/>
  <c r="M207"/>
  <c r="L207"/>
  <c r="K207"/>
  <c r="M206"/>
  <c r="L206"/>
  <c r="K206"/>
  <c r="M205"/>
  <c r="L205"/>
  <c r="K205"/>
  <c r="M204"/>
  <c r="L204"/>
  <c r="K204"/>
  <c r="M203"/>
  <c r="L203"/>
  <c r="K203"/>
  <c r="M202"/>
  <c r="L202"/>
  <c r="K202"/>
  <c r="M201"/>
  <c r="L201"/>
  <c r="K201"/>
  <c r="M200"/>
  <c r="L200"/>
  <c r="K200"/>
  <c r="M199"/>
  <c r="L199"/>
  <c r="K199"/>
  <c r="M198"/>
  <c r="L198"/>
  <c r="K198"/>
  <c r="M197"/>
  <c r="L197"/>
  <c r="K197"/>
  <c r="M196"/>
  <c r="L196"/>
  <c r="K196"/>
  <c r="M195"/>
  <c r="L195"/>
  <c r="K195"/>
  <c r="M194"/>
  <c r="L194"/>
  <c r="K194"/>
  <c r="M193"/>
  <c r="L193"/>
  <c r="K193"/>
  <c r="M192"/>
  <c r="L192"/>
  <c r="K192"/>
  <c r="M191"/>
  <c r="L191"/>
  <c r="K191"/>
  <c r="M190"/>
  <c r="L190"/>
  <c r="K190"/>
  <c r="M189"/>
  <c r="L189"/>
  <c r="K189"/>
  <c r="M188"/>
  <c r="L188"/>
  <c r="K188"/>
  <c r="M187"/>
  <c r="L187"/>
  <c r="K187"/>
  <c r="M186"/>
  <c r="L186"/>
  <c r="K186"/>
  <c r="M185"/>
  <c r="L185"/>
  <c r="K185"/>
  <c r="M184"/>
  <c r="L184"/>
  <c r="K184"/>
  <c r="M183"/>
  <c r="L183"/>
  <c r="K183"/>
  <c r="M182"/>
  <c r="L182"/>
  <c r="K182"/>
  <c r="M181"/>
  <c r="L181"/>
  <c r="K181"/>
  <c r="M180"/>
  <c r="L180"/>
  <c r="K180"/>
  <c r="M179"/>
  <c r="L179"/>
  <c r="K179"/>
  <c r="M178"/>
  <c r="L178"/>
  <c r="K178"/>
  <c r="M177"/>
  <c r="L177"/>
  <c r="K177"/>
  <c r="M176"/>
  <c r="L176"/>
  <c r="K176"/>
  <c r="M175"/>
  <c r="L175"/>
  <c r="K175"/>
  <c r="M174"/>
  <c r="L174"/>
  <c r="K174"/>
  <c r="M173"/>
  <c r="L173"/>
  <c r="K173"/>
  <c r="M172"/>
  <c r="L172"/>
  <c r="K172"/>
  <c r="M171"/>
  <c r="L171"/>
  <c r="K171"/>
  <c r="M170"/>
  <c r="L170"/>
  <c r="K170"/>
  <c r="M169"/>
  <c r="L169"/>
  <c r="K169"/>
  <c r="M168"/>
  <c r="L168"/>
  <c r="K168"/>
  <c r="M167"/>
  <c r="L167"/>
  <c r="K167"/>
  <c r="M166"/>
  <c r="L166"/>
  <c r="K166"/>
  <c r="M165"/>
  <c r="L165"/>
  <c r="K165"/>
  <c r="M164"/>
  <c r="L164"/>
  <c r="K164"/>
  <c r="M163"/>
  <c r="L163"/>
  <c r="K163"/>
  <c r="M162"/>
  <c r="L162"/>
  <c r="K162"/>
  <c r="M161"/>
  <c r="L161"/>
  <c r="K161"/>
  <c r="M160"/>
  <c r="L160"/>
  <c r="K160"/>
  <c r="M159"/>
  <c r="L159"/>
  <c r="K159"/>
  <c r="M158"/>
  <c r="L158"/>
  <c r="K158"/>
  <c r="M157"/>
  <c r="L157"/>
  <c r="K157"/>
  <c r="M156"/>
  <c r="L156"/>
  <c r="K156"/>
  <c r="M155"/>
  <c r="L155"/>
  <c r="K155"/>
  <c r="M154"/>
  <c r="L154"/>
  <c r="K154"/>
  <c r="M153"/>
  <c r="L153"/>
  <c r="K153"/>
  <c r="M152"/>
  <c r="L152"/>
  <c r="K152"/>
  <c r="M151"/>
  <c r="L151"/>
  <c r="K151"/>
  <c r="M150"/>
  <c r="L150"/>
  <c r="K150"/>
  <c r="M149"/>
  <c r="L149"/>
  <c r="K149"/>
  <c r="M148"/>
  <c r="L148"/>
  <c r="K148"/>
  <c r="M147"/>
  <c r="L147"/>
  <c r="K147"/>
  <c r="M146"/>
  <c r="L146"/>
  <c r="K146"/>
  <c r="M145"/>
  <c r="L145"/>
  <c r="K145"/>
  <c r="M144"/>
  <c r="L144"/>
  <c r="K144"/>
  <c r="M143"/>
  <c r="L143"/>
  <c r="K143"/>
  <c r="M142"/>
  <c r="L142"/>
  <c r="K142"/>
  <c r="M141"/>
  <c r="L141"/>
  <c r="K141"/>
  <c r="M140"/>
  <c r="L140"/>
  <c r="K140"/>
  <c r="M139"/>
  <c r="L139"/>
  <c r="K139"/>
  <c r="M138"/>
  <c r="L138"/>
  <c r="K138"/>
  <c r="M137"/>
  <c r="L137"/>
  <c r="K137"/>
  <c r="M136"/>
  <c r="L136"/>
  <c r="K136"/>
  <c r="M135"/>
  <c r="L135"/>
  <c r="K135"/>
  <c r="M134"/>
  <c r="L134"/>
  <c r="K134"/>
  <c r="M133"/>
  <c r="L133"/>
  <c r="K133"/>
  <c r="M132"/>
  <c r="L132"/>
  <c r="K132"/>
  <c r="M131"/>
  <c r="L131"/>
  <c r="K131"/>
  <c r="M130"/>
  <c r="L130"/>
  <c r="K130"/>
  <c r="M129"/>
  <c r="L129"/>
  <c r="K129"/>
  <c r="M128"/>
  <c r="L128"/>
  <c r="K128"/>
  <c r="M127"/>
  <c r="L127"/>
  <c r="K127"/>
  <c r="M126"/>
  <c r="L126"/>
  <c r="K126"/>
  <c r="M125"/>
  <c r="L125"/>
  <c r="K125"/>
  <c r="M124"/>
  <c r="L124"/>
  <c r="K124"/>
  <c r="M123"/>
  <c r="L123"/>
  <c r="K123"/>
  <c r="M122"/>
  <c r="L122"/>
  <c r="K122"/>
  <c r="M121"/>
  <c r="L121"/>
  <c r="K121"/>
  <c r="M120"/>
  <c r="L120"/>
  <c r="K120"/>
  <c r="M119"/>
  <c r="L119"/>
  <c r="K119"/>
  <c r="M118"/>
  <c r="L118"/>
  <c r="K118"/>
  <c r="M117"/>
  <c r="L117"/>
  <c r="K117"/>
  <c r="M116"/>
  <c r="L116"/>
  <c r="K116"/>
  <c r="M115"/>
  <c r="L115"/>
  <c r="K115"/>
  <c r="M114"/>
  <c r="L114"/>
  <c r="K114"/>
  <c r="M113"/>
  <c r="L113"/>
  <c r="K113"/>
  <c r="M112"/>
  <c r="L112"/>
  <c r="K112"/>
  <c r="M111"/>
  <c r="L111"/>
  <c r="K111"/>
  <c r="M110"/>
  <c r="L110"/>
  <c r="K110"/>
  <c r="M109"/>
  <c r="L109"/>
  <c r="K109"/>
  <c r="M108"/>
  <c r="L108"/>
  <c r="K108"/>
  <c r="M107"/>
  <c r="L107"/>
  <c r="K107"/>
  <c r="M106"/>
  <c r="L106"/>
  <c r="K106"/>
  <c r="M105"/>
  <c r="L105"/>
  <c r="K105"/>
  <c r="M104"/>
  <c r="L104"/>
  <c r="K104"/>
  <c r="M103"/>
  <c r="L103"/>
  <c r="K103"/>
  <c r="M102"/>
  <c r="L102"/>
  <c r="K102"/>
  <c r="M101"/>
  <c r="L101"/>
  <c r="K101"/>
  <c r="M100"/>
  <c r="L100"/>
  <c r="K100"/>
  <c r="M99"/>
  <c r="L99"/>
  <c r="K99"/>
  <c r="M98"/>
  <c r="L98"/>
  <c r="K98"/>
  <c r="M97"/>
  <c r="L97"/>
  <c r="K97"/>
  <c r="M96"/>
  <c r="L96"/>
  <c r="K96"/>
  <c r="M95"/>
  <c r="L95"/>
  <c r="K95"/>
  <c r="M94"/>
  <c r="L94"/>
  <c r="K94"/>
  <c r="M93"/>
  <c r="L93"/>
  <c r="K93"/>
  <c r="M92"/>
  <c r="L92"/>
  <c r="K92"/>
  <c r="M91"/>
  <c r="L91"/>
  <c r="K91"/>
  <c r="M90"/>
  <c r="L90"/>
  <c r="K90"/>
  <c r="M89"/>
  <c r="L89"/>
  <c r="K89"/>
  <c r="M88"/>
  <c r="L88"/>
  <c r="K88"/>
  <c r="M87"/>
  <c r="L87"/>
  <c r="K87"/>
  <c r="M86"/>
  <c r="L86"/>
  <c r="K86"/>
  <c r="M85"/>
  <c r="L85"/>
  <c r="K85"/>
  <c r="M84"/>
  <c r="L84"/>
  <c r="K84"/>
  <c r="M83"/>
  <c r="L83"/>
  <c r="K83"/>
  <c r="M82"/>
  <c r="L82"/>
  <c r="K82"/>
  <c r="M81"/>
  <c r="L81"/>
  <c r="K81"/>
  <c r="M80"/>
  <c r="L80"/>
  <c r="K80"/>
  <c r="M79"/>
  <c r="L79"/>
  <c r="K79"/>
  <c r="M78"/>
  <c r="L78"/>
  <c r="K78"/>
  <c r="M77"/>
  <c r="L77"/>
  <c r="K77"/>
  <c r="M76"/>
  <c r="L76"/>
  <c r="K76"/>
  <c r="M75"/>
  <c r="L75"/>
  <c r="K75"/>
  <c r="M74"/>
  <c r="L74"/>
  <c r="K74"/>
  <c r="M73"/>
  <c r="L73"/>
  <c r="K73"/>
  <c r="M72"/>
  <c r="L72"/>
  <c r="K72"/>
  <c r="M71"/>
  <c r="L71"/>
  <c r="K71"/>
  <c r="M70"/>
  <c r="L70"/>
  <c r="K70"/>
  <c r="M69"/>
  <c r="L69"/>
  <c r="K69"/>
  <c r="M68"/>
  <c r="L68"/>
  <c r="K68"/>
  <c r="M67"/>
  <c r="L67"/>
  <c r="K67"/>
  <c r="M66"/>
  <c r="L66"/>
  <c r="K66"/>
  <c r="M65"/>
  <c r="L65"/>
  <c r="K65"/>
  <c r="M64"/>
  <c r="L64"/>
  <c r="K64"/>
  <c r="M63"/>
  <c r="L63"/>
  <c r="K63"/>
  <c r="M62"/>
  <c r="L62"/>
  <c r="K62"/>
  <c r="M61"/>
  <c r="L61"/>
  <c r="K61"/>
  <c r="M60"/>
  <c r="L60"/>
  <c r="K60"/>
  <c r="M59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46"/>
  <c r="L46"/>
  <c r="K46"/>
  <c r="M45"/>
  <c r="L45"/>
  <c r="K45"/>
  <c r="M44"/>
  <c r="L44"/>
  <c r="K44"/>
  <c r="M43"/>
  <c r="L43"/>
  <c r="K43"/>
  <c r="M42"/>
  <c r="L42"/>
  <c r="K42"/>
  <c r="M41"/>
  <c r="L41"/>
  <c r="K41"/>
  <c r="M40"/>
  <c r="L40"/>
  <c r="K40"/>
  <c r="M39"/>
  <c r="L39"/>
  <c r="K39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F28" i="1"/>
  <c r="F27"/>
  <c r="D27"/>
  <c r="E27" s="1"/>
  <c r="F26"/>
  <c r="E26"/>
  <c r="D26"/>
  <c r="F25"/>
  <c r="D25"/>
  <c r="E25" s="1"/>
  <c r="F24"/>
  <c r="D24"/>
  <c r="E24" s="1"/>
  <c r="F23"/>
  <c r="D23"/>
  <c r="E23" s="1"/>
  <c r="F22"/>
  <c r="E22"/>
  <c r="D22"/>
  <c r="F21"/>
  <c r="F19"/>
  <c r="E19"/>
  <c r="D19"/>
  <c r="D11"/>
  <c r="G43" i="3" l="1"/>
  <c r="M224" i="2"/>
  <c r="M225" s="1"/>
  <c r="F225"/>
  <c r="K224"/>
  <c r="K225" s="1"/>
  <c r="L224"/>
  <c r="G225"/>
  <c r="D20" i="1"/>
  <c r="E20" l="1"/>
  <c r="D21"/>
  <c r="D28" l="1"/>
  <c r="E28" s="1"/>
  <c r="E21"/>
</calcChain>
</file>

<file path=xl/comments1.xml><?xml version="1.0" encoding="utf-8"?>
<comments xmlns="http://schemas.openxmlformats.org/spreadsheetml/2006/main">
  <authors>
    <author>rany</author>
  </authors>
  <commentList>
    <comment ref="F2" authorId="0">
      <text>
        <r>
          <rPr>
            <sz val="8"/>
            <color indexed="12"/>
            <rFont val="Tahoma"/>
            <family val="2"/>
          </rPr>
          <t>Example for filling out this section:
If a full-time employee spends 50% of their time devoted to the R&amp;D Project, it should be recorded as follows:
- Part Time percentage is 50%, Level of Involvement in this R&amp;D Project is 100%</t>
        </r>
        <r>
          <rPr>
            <u/>
            <sz val="8"/>
            <color indexed="12"/>
            <rFont val="Tahoma"/>
            <family val="2"/>
          </rPr>
          <t xml:space="preserve">
</t>
        </r>
      </text>
    </comment>
    <comment ref="E3" authorId="0">
      <text>
        <r>
          <rPr>
            <sz val="8"/>
            <color indexed="81"/>
            <rFont val="Tahoma"/>
            <family val="2"/>
          </rPr>
          <t xml:space="preserve">Chose 1 Code Number:
1 - Regular
2 -Substitute
3 - CEO
4 -  CEO of Company engaged in R&amp;D
5 - Academic Faculty Member on Sabbitacal 
6 - Academic Faculty Member
7 - Student on scholariship
8 - Returning Resident 
</t>
        </r>
      </text>
    </comment>
  </commentList>
</comments>
</file>

<file path=xl/comments2.xml><?xml version="1.0" encoding="utf-8"?>
<comments xmlns="http://schemas.openxmlformats.org/spreadsheetml/2006/main">
  <authors>
    <author>eitan.r</author>
  </authors>
  <commentList>
    <comment ref="B2" authorId="0">
      <text>
        <r>
          <rPr>
            <sz val="8"/>
            <color indexed="81"/>
            <rFont val="Tahoma"/>
            <family val="2"/>
          </rPr>
          <t>Description of the item or type, should also include the unit of measurement, for example: adhesives (1 Pound)</t>
        </r>
      </text>
    </comment>
  </commentList>
</comments>
</file>

<file path=xl/comments3.xml><?xml version="1.0" encoding="utf-8"?>
<comments xmlns="http://schemas.openxmlformats.org/spreadsheetml/2006/main">
  <authors>
    <author>eitan.r</author>
  </authors>
  <commentList>
    <comment ref="D2" authorId="0">
      <text>
        <r>
          <rPr>
            <sz val="8"/>
            <color indexed="81"/>
            <rFont val="Tahoma"/>
            <family val="2"/>
          </rPr>
          <t xml:space="preserve">Subcontractors from abroad should be grouped together, at the top of the table. 
</t>
        </r>
      </text>
    </comment>
    <comment ref="F2" authorId="0">
      <text>
        <r>
          <rPr>
            <sz val="8"/>
            <color indexed="81"/>
            <rFont val="Tahoma"/>
            <family val="2"/>
          </rPr>
          <t xml:space="preserve">When relevant, please include the quantity - if not relevant, write 1.
</t>
        </r>
      </text>
    </comment>
  </commentList>
</comments>
</file>

<file path=xl/comments4.xml><?xml version="1.0" encoding="utf-8"?>
<comments xmlns="http://schemas.openxmlformats.org/spreadsheetml/2006/main">
  <authors>
    <author>eitan.r</author>
  </authors>
  <commentList>
    <comment ref="B2" authorId="0">
      <text>
        <r>
          <rPr>
            <sz val="8"/>
            <color indexed="81"/>
            <rFont val="Tahoma"/>
            <family val="2"/>
          </rPr>
          <t>Every item in a separate line</t>
        </r>
      </text>
    </comment>
  </commentList>
</comments>
</file>

<file path=xl/sharedStrings.xml><?xml version="1.0" encoding="utf-8"?>
<sst xmlns="http://schemas.openxmlformats.org/spreadsheetml/2006/main" count="148" uniqueCount="112">
  <si>
    <t>Name of Company</t>
  </si>
  <si>
    <t>Year of Establishment</t>
  </si>
  <si>
    <t>Project Duration</t>
  </si>
  <si>
    <t>Start Date</t>
  </si>
  <si>
    <t xml:space="preserve">End Date </t>
  </si>
  <si>
    <t>Duration of R&amp;D Project in Months</t>
  </si>
  <si>
    <t xml:space="preserve">Company Registration Number </t>
  </si>
  <si>
    <t xml:space="preserve">Number of Employees </t>
  </si>
  <si>
    <t>Company Address: Street</t>
  </si>
  <si>
    <t>Number</t>
  </si>
  <si>
    <t>City</t>
  </si>
  <si>
    <t>Zip Code</t>
  </si>
  <si>
    <t xml:space="preserve">Telephone </t>
  </si>
  <si>
    <t>E-Mail</t>
  </si>
  <si>
    <t>Company Fax</t>
  </si>
  <si>
    <t xml:space="preserve">Telephone of Contact Person </t>
  </si>
  <si>
    <t>Percentage of the Budget</t>
  </si>
  <si>
    <t>Total Requested</t>
  </si>
  <si>
    <t>Type of Expense</t>
  </si>
  <si>
    <t xml:space="preserve"> Budget Requested (gathered automatically from the other excel sheets)</t>
  </si>
  <si>
    <t xml:space="preserve">Salaries </t>
  </si>
  <si>
    <t>Overhead costs - salaries</t>
  </si>
  <si>
    <t>Total - Salaries</t>
  </si>
  <si>
    <t>Materials and Supplies</t>
  </si>
  <si>
    <t>Subcontractors in Israel</t>
  </si>
  <si>
    <t xml:space="preserve">Subcontractors Abroad </t>
  </si>
  <si>
    <t xml:space="preserve">Total - Subcontractors </t>
  </si>
  <si>
    <t xml:space="preserve">Equipment </t>
  </si>
  <si>
    <t xml:space="preserve">Other (Misc.) </t>
  </si>
  <si>
    <t xml:space="preserve">Total </t>
  </si>
  <si>
    <t>Person/year</t>
  </si>
  <si>
    <t>Name of Financial Manager</t>
  </si>
  <si>
    <t>Name of R&amp;D Manager</t>
  </si>
  <si>
    <t>Name of CEO</t>
  </si>
  <si>
    <t>True to Date</t>
  </si>
  <si>
    <t>Version:</t>
  </si>
  <si>
    <t>Application Number</t>
  </si>
  <si>
    <t>Date of Submission</t>
  </si>
  <si>
    <t>Personnel - Salaries</t>
  </si>
  <si>
    <t xml:space="preserve">Worker Details </t>
  </si>
  <si>
    <t>Monthly Payroll Data for Average Worker</t>
  </si>
  <si>
    <t xml:space="preserve">Requested Budget </t>
  </si>
  <si>
    <t xml:space="preserve">First &amp; Last Name </t>
  </si>
  <si>
    <t>Job Description</t>
  </si>
  <si>
    <t>Role in R&amp;D Project</t>
  </si>
  <si>
    <t>Salary Code</t>
  </si>
  <si>
    <t>Monthly Salary (NIS)</t>
  </si>
  <si>
    <t>Montly Social Costs (NIS)</t>
  </si>
  <si>
    <t xml:space="preserve">Part Time Percentage (%) </t>
  </si>
  <si>
    <t>Level of involvement in this R&amp;D Project (%)</t>
  </si>
  <si>
    <t xml:space="preserve">Number of Months </t>
  </si>
  <si>
    <t>Total Amount Requested</t>
  </si>
  <si>
    <t>Person-Years Requested</t>
  </si>
  <si>
    <t>Actual Wages</t>
  </si>
  <si>
    <t>Total Salary:</t>
  </si>
  <si>
    <t>Overhead Salary:</t>
  </si>
  <si>
    <t>Description</t>
  </si>
  <si>
    <t xml:space="preserve">Date: </t>
  </si>
  <si>
    <t>Type of Material</t>
  </si>
  <si>
    <t>Price Per Unit (Nis)</t>
  </si>
  <si>
    <t>Quantity</t>
  </si>
  <si>
    <t>Price Code (refer to below table)</t>
  </si>
  <si>
    <t>Total Requested Amount (Nis)</t>
  </si>
  <si>
    <t xml:space="preserve">Quantity </t>
  </si>
  <si>
    <t>Description of use of material in context of project</t>
  </si>
  <si>
    <t>Price Code Table</t>
  </si>
  <si>
    <t>Price Code</t>
  </si>
  <si>
    <t xml:space="preserve">Description </t>
  </si>
  <si>
    <t>Contract</t>
  </si>
  <si>
    <t>Price Listing</t>
  </si>
  <si>
    <t>Bid</t>
  </si>
  <si>
    <t>Estimate</t>
  </si>
  <si>
    <t>Total</t>
  </si>
  <si>
    <t>Subcontractors</t>
  </si>
  <si>
    <t>Nature of Work (ex: Programming, Mechanics)</t>
  </si>
  <si>
    <t>Subcontractors in the country or abroad</t>
  </si>
  <si>
    <t>Price per unit (NIS)</t>
  </si>
  <si>
    <t>Price Code (use the table below)</t>
  </si>
  <si>
    <t>Total Requested Amount (NIS)</t>
  </si>
  <si>
    <t>Date</t>
  </si>
  <si>
    <t>Israel</t>
  </si>
  <si>
    <t>Abroad</t>
  </si>
  <si>
    <t>Price List</t>
  </si>
  <si>
    <t xml:space="preserve">Foreign subcontractor </t>
  </si>
  <si>
    <t>Type of Subcontractor</t>
  </si>
  <si>
    <t>Code</t>
  </si>
  <si>
    <t>Equipment</t>
  </si>
  <si>
    <t>Duration of R&amp;D Project (months</t>
  </si>
  <si>
    <t>End Date</t>
  </si>
  <si>
    <t>Current Date</t>
  </si>
  <si>
    <t>Description of the Equipment</t>
  </si>
  <si>
    <t>Manufactorer/ Name of Vendor</t>
  </si>
  <si>
    <t>Date of Purchase (dd/mm/yy)</t>
  </si>
  <si>
    <t>Number of months equipment will be used in the R&amp;D Project</t>
  </si>
  <si>
    <t>Percentage of Use of the Equipment in the R&amp;D Project</t>
  </si>
  <si>
    <t>Price per Unit</t>
  </si>
  <si>
    <t xml:space="preserve">Price Code (refer to below table) </t>
  </si>
  <si>
    <t>Name of the Contractor (Contractors should be organized based on the nature of the work)</t>
  </si>
  <si>
    <t xml:space="preserve">Accumulated Depreciation of former programs </t>
  </si>
  <si>
    <t xml:space="preserve">Requested Amount for Depreciation </t>
  </si>
  <si>
    <t xml:space="preserve">Miscelaneous/Other Expenses </t>
  </si>
  <si>
    <t>Activity</t>
  </si>
  <si>
    <t>Expected results of the activity for the R&amp;D Project</t>
  </si>
  <si>
    <t>Price per Unit (NIS)</t>
  </si>
  <si>
    <t>General Information</t>
  </si>
  <si>
    <t>Title of Project</t>
  </si>
  <si>
    <t xml:space="preserve">Contact Person </t>
  </si>
  <si>
    <t>India</t>
  </si>
  <si>
    <t>Indian subcontractor</t>
  </si>
  <si>
    <t>Date:</t>
  </si>
  <si>
    <t>* Cost to be indiacte in INR  &amp;(~USD) .</t>
  </si>
  <si>
    <t xml:space="preserve">Requested Budget for Karnataka-Israel Industrial R&amp;D Program (KIRD) - Karnataka Company - 3rd Call Application </t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</si>
</sst>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_(* #,##0.00_);_(* \(#,##0.00\);_(* &quot;-&quot;??_);_(@_)"/>
    <numFmt numFmtId="166" formatCode="[&lt;=9999999][$-1000000]###\-####;[$-1000000]\(###\)\ ###\-####"/>
    <numFmt numFmtId="167" formatCode="0.0%"/>
    <numFmt numFmtId="168" formatCode="#,##0.0"/>
    <numFmt numFmtId="169" formatCode="mm/yy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sz val="11"/>
      <name val="David"/>
      <family val="2"/>
      <charset val="177"/>
    </font>
    <font>
      <sz val="8"/>
      <color indexed="81"/>
      <name val="Tahoma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u/>
      <sz val="10"/>
      <color indexed="12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4"/>
      <name val="Aharoni"/>
      <charset val="177"/>
    </font>
    <font>
      <u/>
      <sz val="8"/>
      <color indexed="12"/>
      <name val="Tahoma"/>
      <family val="2"/>
    </font>
    <font>
      <sz val="14"/>
      <name val="Calibri"/>
      <family val="2"/>
    </font>
    <font>
      <sz val="8"/>
      <color indexed="12"/>
      <name val="Tahoma"/>
      <family val="2"/>
    </font>
    <font>
      <sz val="10"/>
      <name val="Aharoni"/>
      <charset val="177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/>
    <xf numFmtId="3" fontId="4" fillId="4" borderId="15" xfId="0" applyNumberFormat="1" applyFont="1" applyFill="1" applyBorder="1" applyAlignment="1" applyProtection="1">
      <alignment horizontal="center" vertical="center" wrapText="1" readingOrder="2"/>
    </xf>
    <xf numFmtId="3" fontId="12" fillId="4" borderId="15" xfId="0" applyNumberFormat="1" applyFont="1" applyFill="1" applyBorder="1" applyAlignment="1" applyProtection="1">
      <alignment horizontal="center" vertical="center" wrapText="1" readingOrder="2"/>
    </xf>
    <xf numFmtId="0" fontId="5" fillId="0" borderId="0" xfId="0" applyFont="1" applyProtection="1"/>
    <xf numFmtId="0" fontId="5" fillId="4" borderId="11" xfId="0" applyFont="1" applyFill="1" applyBorder="1" applyAlignment="1" applyProtection="1">
      <alignment horizontal="center" vertical="center" wrapText="1" readingOrder="2"/>
    </xf>
    <xf numFmtId="0" fontId="4" fillId="0" borderId="15" xfId="0" applyFont="1" applyBorder="1" applyAlignment="1" applyProtection="1">
      <alignment horizontal="right" vertical="center" wrapText="1" readingOrder="2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4" fillId="0" borderId="17" xfId="2" applyNumberFormat="1" applyFont="1" applyBorder="1" applyAlignment="1" applyProtection="1">
      <alignment horizontal="center" vertical="center"/>
      <protection locked="0"/>
    </xf>
    <xf numFmtId="3" fontId="4" fillId="0" borderId="15" xfId="2" applyNumberFormat="1" applyFont="1" applyBorder="1" applyAlignment="1" applyProtection="1">
      <alignment horizontal="center" vertical="center"/>
      <protection locked="0"/>
    </xf>
    <xf numFmtId="9" fontId="4" fillId="0" borderId="15" xfId="2" applyNumberFormat="1" applyFont="1" applyBorder="1" applyAlignment="1" applyProtection="1">
      <alignment horizontal="center" vertical="center"/>
      <protection locked="0"/>
    </xf>
    <xf numFmtId="1" fontId="4" fillId="0" borderId="10" xfId="2" applyNumberFormat="1" applyFont="1" applyBorder="1" applyAlignment="1" applyProtection="1">
      <alignment horizontal="center" vertical="center"/>
      <protection locked="0"/>
    </xf>
    <xf numFmtId="3" fontId="4" fillId="5" borderId="17" xfId="0" applyNumberFormat="1" applyFont="1" applyFill="1" applyBorder="1" applyAlignment="1" applyProtection="1">
      <alignment horizontal="center" vertical="center" wrapText="1" readingOrder="1"/>
    </xf>
    <xf numFmtId="4" fontId="4" fillId="4" borderId="15" xfId="0" applyNumberFormat="1" applyFont="1" applyFill="1" applyBorder="1" applyAlignment="1" applyProtection="1">
      <alignment horizontal="center" vertical="center" wrapText="1" readingOrder="2"/>
    </xf>
    <xf numFmtId="3" fontId="4" fillId="4" borderId="10" xfId="0" applyNumberFormat="1" applyFont="1" applyFill="1" applyBorder="1" applyAlignment="1" applyProtection="1">
      <alignment horizontal="center" vertical="center" wrapText="1" readingOrder="2"/>
    </xf>
    <xf numFmtId="49" fontId="4" fillId="0" borderId="15" xfId="0" applyNumberFormat="1" applyFont="1" applyBorder="1" applyAlignment="1" applyProtection="1">
      <alignment horizontal="right" vertical="center" wrapText="1" readingOrder="2"/>
      <protection locked="0"/>
    </xf>
    <xf numFmtId="0" fontId="5" fillId="4" borderId="3" xfId="0" applyFont="1" applyFill="1" applyBorder="1" applyAlignment="1" applyProtection="1">
      <alignment horizontal="center" vertical="center" wrapText="1" readingOrder="2"/>
    </xf>
    <xf numFmtId="0" fontId="4" fillId="0" borderId="20" xfId="0" applyFont="1" applyBorder="1" applyAlignment="1" applyProtection="1">
      <alignment horizontal="right" vertical="center" wrapText="1" readingOrder="2"/>
      <protection locked="0"/>
    </xf>
    <xf numFmtId="49" fontId="4" fillId="0" borderId="20" xfId="0" applyNumberFormat="1" applyFont="1" applyBorder="1" applyAlignment="1" applyProtection="1">
      <alignment horizontal="right" vertical="center" wrapText="1" readingOrder="2"/>
      <protection locked="0"/>
    </xf>
    <xf numFmtId="0" fontId="5" fillId="0" borderId="0" xfId="0" applyFont="1" applyAlignment="1" applyProtection="1">
      <alignment horizontal="right"/>
    </xf>
    <xf numFmtId="0" fontId="11" fillId="4" borderId="33" xfId="0" applyFont="1" applyFill="1" applyBorder="1" applyAlignment="1" applyProtection="1">
      <alignment horizontal="left" readingOrder="1"/>
    </xf>
    <xf numFmtId="0" fontId="11" fillId="4" borderId="33" xfId="0" applyFont="1" applyFill="1" applyBorder="1" applyAlignment="1" applyProtection="1">
      <alignment horizontal="left" wrapText="1" readingOrder="1"/>
    </xf>
    <xf numFmtId="0" fontId="11" fillId="4" borderId="34" xfId="0" applyFont="1" applyFill="1" applyBorder="1" applyAlignment="1" applyProtection="1">
      <alignment horizontal="left" wrapText="1" readingOrder="1"/>
    </xf>
    <xf numFmtId="0" fontId="17" fillId="4" borderId="35" xfId="0" applyFont="1" applyFill="1" applyBorder="1" applyAlignment="1" applyProtection="1">
      <alignment horizontal="left" readingOrder="1"/>
    </xf>
    <xf numFmtId="0" fontId="13" fillId="4" borderId="36" xfId="0" applyFont="1" applyFill="1" applyBorder="1" applyAlignment="1" applyProtection="1">
      <alignment horizontal="left" vertical="top" wrapText="1" readingOrder="1"/>
    </xf>
    <xf numFmtId="0" fontId="13" fillId="4" borderId="40" xfId="0" applyFont="1" applyFill="1" applyBorder="1" applyAlignment="1" applyProtection="1">
      <alignment horizontal="left" vertical="top" wrapText="1" readingOrder="1"/>
    </xf>
    <xf numFmtId="0" fontId="13" fillId="4" borderId="14" xfId="0" applyFont="1" applyFill="1" applyBorder="1" applyAlignment="1" applyProtection="1">
      <alignment horizontal="left" vertical="top" wrapText="1" readingOrder="1"/>
    </xf>
    <xf numFmtId="0" fontId="13" fillId="4" borderId="15" xfId="0" applyFont="1" applyFill="1" applyBorder="1" applyAlignment="1" applyProtection="1">
      <alignment horizontal="left" vertical="top" wrapText="1" readingOrder="1"/>
    </xf>
    <xf numFmtId="0" fontId="13" fillId="4" borderId="16" xfId="0" applyFont="1" applyFill="1" applyBorder="1" applyAlignment="1" applyProtection="1">
      <alignment horizontal="left" vertical="top" wrapText="1" readingOrder="1"/>
    </xf>
    <xf numFmtId="0" fontId="10" fillId="4" borderId="16" xfId="4" applyFont="1" applyFill="1" applyBorder="1" applyAlignment="1" applyProtection="1">
      <alignment horizontal="left" vertical="top" wrapText="1" readingOrder="1"/>
    </xf>
    <xf numFmtId="0" fontId="13" fillId="4" borderId="17" xfId="0" applyFont="1" applyFill="1" applyBorder="1" applyAlignment="1" applyProtection="1">
      <alignment horizontal="left" vertical="top" wrapText="1" readingOrder="1"/>
    </xf>
    <xf numFmtId="0" fontId="13" fillId="4" borderId="10" xfId="0" applyFont="1" applyFill="1" applyBorder="1" applyAlignment="1" applyProtection="1">
      <alignment horizontal="left" vertical="top" wrapText="1" readingOrder="1"/>
    </xf>
    <xf numFmtId="0" fontId="13" fillId="5" borderId="17" xfId="0" applyFont="1" applyFill="1" applyBorder="1" applyAlignment="1" applyProtection="1">
      <alignment horizontal="left" vertical="top" wrapText="1" readingOrder="1"/>
    </xf>
    <xf numFmtId="0" fontId="0" fillId="0" borderId="0" xfId="0" applyAlignment="1">
      <alignment vertical="top"/>
    </xf>
    <xf numFmtId="3" fontId="8" fillId="4" borderId="1" xfId="0" applyNumberFormat="1" applyFont="1" applyFill="1" applyBorder="1" applyAlignment="1" applyProtection="1">
      <alignment horizontal="left" vertical="top" wrapText="1" readingOrder="1"/>
    </xf>
    <xf numFmtId="3" fontId="8" fillId="4" borderId="2" xfId="0" applyNumberFormat="1" applyFont="1" applyFill="1" applyBorder="1" applyAlignment="1" applyProtection="1">
      <alignment horizontal="left" vertical="top" wrapText="1" readingOrder="1"/>
    </xf>
    <xf numFmtId="3" fontId="8" fillId="4" borderId="27" xfId="0" applyNumberFormat="1" applyFont="1" applyFill="1" applyBorder="1" applyAlignment="1" applyProtection="1">
      <alignment horizontal="left" vertical="top" wrapText="1" readingOrder="1"/>
    </xf>
    <xf numFmtId="168" fontId="8" fillId="4" borderId="27" xfId="0" applyNumberFormat="1" applyFont="1" applyFill="1" applyBorder="1" applyAlignment="1" applyProtection="1">
      <alignment horizontal="left" vertical="top" wrapText="1" readingOrder="1"/>
    </xf>
    <xf numFmtId="0" fontId="8" fillId="4" borderId="12" xfId="0" applyFont="1" applyFill="1" applyBorder="1" applyAlignment="1" applyProtection="1">
      <alignment horizontal="left" vertical="top" wrapText="1" readingOrder="1"/>
    </xf>
    <xf numFmtId="9" fontId="8" fillId="4" borderId="12" xfId="0" applyNumberFormat="1" applyFont="1" applyFill="1" applyBorder="1" applyAlignment="1" applyProtection="1">
      <alignment horizontal="left" vertical="top" wrapText="1" readingOrder="1"/>
    </xf>
    <xf numFmtId="3" fontId="8" fillId="4" borderId="17" xfId="0" applyNumberFormat="1" applyFont="1" applyFill="1" applyBorder="1" applyAlignment="1" applyProtection="1">
      <alignment horizontal="left" vertical="top" wrapText="1" readingOrder="1"/>
    </xf>
    <xf numFmtId="3" fontId="8" fillId="4" borderId="15" xfId="0" applyNumberFormat="1" applyFont="1" applyFill="1" applyBorder="1" applyAlignment="1" applyProtection="1">
      <alignment horizontal="left" vertical="top" wrapText="1" readingOrder="1"/>
    </xf>
    <xf numFmtId="3" fontId="8" fillId="4" borderId="10" xfId="0" applyNumberFormat="1" applyFont="1" applyFill="1" applyBorder="1" applyAlignment="1" applyProtection="1">
      <alignment horizontal="left" vertical="top" wrapText="1" readingOrder="1"/>
    </xf>
    <xf numFmtId="168" fontId="8" fillId="4" borderId="10" xfId="0" applyNumberFormat="1" applyFont="1" applyFill="1" applyBorder="1" applyAlignment="1" applyProtection="1">
      <alignment horizontal="left" vertical="top" wrapText="1" readingOrder="1"/>
    </xf>
    <xf numFmtId="0" fontId="14" fillId="0" borderId="0" xfId="0" applyFont="1" applyAlignment="1">
      <alignment horizontal="left" vertical="top" readingOrder="1"/>
    </xf>
    <xf numFmtId="0" fontId="15" fillId="4" borderId="12" xfId="0" applyFont="1" applyFill="1" applyBorder="1" applyAlignment="1" applyProtection="1">
      <alignment horizontal="right" vertical="top" wrapText="1" readingOrder="2"/>
    </xf>
    <xf numFmtId="0" fontId="15" fillId="4" borderId="12" xfId="0" applyFont="1" applyFill="1" applyBorder="1" applyAlignment="1" applyProtection="1">
      <alignment horizontal="left" vertical="top" wrapText="1" readingOrder="2"/>
    </xf>
    <xf numFmtId="14" fontId="15" fillId="4" borderId="12" xfId="0" applyNumberFormat="1" applyFont="1" applyFill="1" applyBorder="1" applyAlignment="1" applyProtection="1">
      <alignment vertical="top" wrapText="1" readingOrder="2"/>
    </xf>
    <xf numFmtId="0" fontId="19" fillId="4" borderId="14" xfId="0" applyFont="1" applyFill="1" applyBorder="1" applyProtection="1"/>
    <xf numFmtId="0" fontId="4" fillId="4" borderId="15" xfId="0" applyFont="1" applyFill="1" applyBorder="1" applyAlignment="1" applyProtection="1">
      <alignment horizontal="center" vertical="center" wrapText="1" readingOrder="2"/>
    </xf>
    <xf numFmtId="0" fontId="4" fillId="0" borderId="15" xfId="0" applyFont="1" applyBorder="1" applyAlignment="1" applyProtection="1">
      <alignment vertical="center" wrapText="1" readingOrder="2"/>
      <protection locked="0"/>
    </xf>
    <xf numFmtId="3" fontId="4" fillId="0" borderId="15" xfId="4" applyNumberFormat="1" applyFont="1" applyBorder="1" applyAlignment="1" applyProtection="1">
      <alignment horizontal="center" vertical="center"/>
      <protection locked="0"/>
    </xf>
    <xf numFmtId="3" fontId="4" fillId="0" borderId="15" xfId="4" quotePrefix="1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4" fillId="5" borderId="15" xfId="0" applyNumberFormat="1" applyFont="1" applyFill="1" applyBorder="1" applyAlignment="1" applyProtection="1">
      <alignment horizontal="center" vertical="center" wrapText="1" readingOrder="2"/>
    </xf>
    <xf numFmtId="0" fontId="3" fillId="4" borderId="15" xfId="0" applyFont="1" applyFill="1" applyBorder="1" applyAlignment="1" applyProtection="1">
      <alignment vertical="center" wrapText="1" readingOrder="2"/>
    </xf>
    <xf numFmtId="0" fontId="3" fillId="4" borderId="15" xfId="0" applyFont="1" applyFill="1" applyBorder="1" applyAlignment="1" applyProtection="1">
      <alignment horizontal="center" vertical="center" wrapText="1" readingOrder="2"/>
    </xf>
    <xf numFmtId="0" fontId="24" fillId="4" borderId="15" xfId="0" applyFont="1" applyFill="1" applyBorder="1" applyAlignment="1" applyProtection="1">
      <alignment horizontal="center" vertical="center" wrapText="1" readingOrder="2"/>
    </xf>
    <xf numFmtId="0" fontId="24" fillId="0" borderId="15" xfId="0" applyFont="1" applyBorder="1" applyAlignment="1" applyProtection="1">
      <alignment vertical="center" wrapText="1" readingOrder="2"/>
      <protection locked="0"/>
    </xf>
    <xf numFmtId="3" fontId="24" fillId="0" borderId="15" xfId="0" applyNumberFormat="1" applyFont="1" applyBorder="1" applyAlignment="1" applyProtection="1">
      <alignment horizontal="center" vertical="center" wrapText="1" readingOrder="2"/>
      <protection locked="0"/>
    </xf>
    <xf numFmtId="0" fontId="26" fillId="4" borderId="15" xfId="0" applyFont="1" applyFill="1" applyBorder="1" applyAlignment="1" applyProtection="1">
      <alignment horizontal="center" vertical="center" wrapText="1" readingOrder="2"/>
    </xf>
    <xf numFmtId="0" fontId="26" fillId="0" borderId="15" xfId="0" applyFont="1" applyBorder="1" applyAlignment="1" applyProtection="1">
      <alignment vertical="center" wrapText="1" readingOrder="2"/>
      <protection locked="0"/>
    </xf>
    <xf numFmtId="3" fontId="26" fillId="0" borderId="15" xfId="4" applyNumberFormat="1" applyFont="1" applyBorder="1" applyAlignment="1" applyProtection="1">
      <alignment horizontal="center" vertical="center"/>
      <protection locked="0"/>
    </xf>
    <xf numFmtId="3" fontId="26" fillId="0" borderId="15" xfId="4" quotePrefix="1" applyNumberFormat="1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6" fillId="5" borderId="15" xfId="0" applyNumberFormat="1" applyFont="1" applyFill="1" applyBorder="1" applyAlignment="1" applyProtection="1">
      <alignment horizontal="center" vertical="center" wrapText="1" readingOrder="2"/>
    </xf>
    <xf numFmtId="0" fontId="25" fillId="4" borderId="19" xfId="0" applyFont="1" applyFill="1" applyBorder="1" applyAlignment="1" applyProtection="1">
      <alignment horizontal="left" vertical="top" wrapText="1" readingOrder="1"/>
    </xf>
    <xf numFmtId="0" fontId="25" fillId="5" borderId="19" xfId="0" applyFont="1" applyFill="1" applyBorder="1" applyAlignment="1" applyProtection="1">
      <alignment horizontal="left" vertical="top" wrapText="1" readingOrder="1"/>
    </xf>
    <xf numFmtId="0" fontId="25" fillId="4" borderId="12" xfId="0" applyFont="1" applyFill="1" applyBorder="1" applyAlignment="1" applyProtection="1">
      <alignment horizontal="left" vertical="top" wrapText="1" readingOrder="1"/>
    </xf>
    <xf numFmtId="14" fontId="25" fillId="4" borderId="12" xfId="0" applyNumberFormat="1" applyFont="1" applyFill="1" applyBorder="1" applyAlignment="1" applyProtection="1">
      <alignment horizontal="left" vertical="top" wrapText="1" readingOrder="1"/>
    </xf>
    <xf numFmtId="0" fontId="26" fillId="4" borderId="14" xfId="0" applyFont="1" applyFill="1" applyBorder="1" applyAlignment="1" applyProtection="1">
      <alignment horizontal="left" vertical="top" readingOrder="1"/>
    </xf>
    <xf numFmtId="0" fontId="25" fillId="10" borderId="19" xfId="0" applyFont="1" applyFill="1" applyBorder="1" applyAlignment="1" applyProtection="1">
      <alignment horizontal="left" vertical="top" wrapText="1" readingOrder="1"/>
    </xf>
    <xf numFmtId="3" fontId="4" fillId="0" borderId="15" xfId="4" applyNumberFormat="1" applyFont="1" applyBorder="1" applyAlignment="1" applyProtection="1">
      <alignment horizontal="center" vertical="center" wrapText="1"/>
      <protection locked="0"/>
    </xf>
    <xf numFmtId="3" fontId="4" fillId="0" borderId="15" xfId="4" quotePrefix="1" applyNumberFormat="1" applyFont="1" applyBorder="1" applyAlignment="1" applyProtection="1">
      <alignment horizontal="center" vertical="center" wrapText="1"/>
      <protection locked="0"/>
    </xf>
    <xf numFmtId="0" fontId="5" fillId="7" borderId="0" xfId="0" applyFont="1" applyFill="1" applyProtection="1"/>
    <xf numFmtId="0" fontId="21" fillId="8" borderId="15" xfId="0" quotePrefix="1" applyFont="1" applyFill="1" applyBorder="1" applyAlignment="1" applyProtection="1">
      <alignment horizontal="center" wrapText="1"/>
    </xf>
    <xf numFmtId="0" fontId="21" fillId="8" borderId="15" xfId="0" applyFont="1" applyFill="1" applyBorder="1" applyAlignment="1" applyProtection="1">
      <alignment horizontal="center"/>
    </xf>
    <xf numFmtId="0" fontId="21" fillId="9" borderId="15" xfId="0" applyFont="1" applyFill="1" applyBorder="1" applyAlignment="1" applyProtection="1">
      <alignment horizontal="center"/>
    </xf>
    <xf numFmtId="0" fontId="21" fillId="9" borderId="15" xfId="0" applyFont="1" applyFill="1" applyBorder="1" applyAlignment="1" applyProtection="1">
      <alignment horizontal="center" wrapText="1"/>
    </xf>
    <xf numFmtId="0" fontId="8" fillId="4" borderId="15" xfId="0" applyFont="1" applyFill="1" applyBorder="1" applyAlignment="1" applyProtection="1">
      <alignment horizontal="center" vertical="center" wrapText="1" readingOrder="2"/>
    </xf>
    <xf numFmtId="0" fontId="13" fillId="4" borderId="19" xfId="0" applyFont="1" applyFill="1" applyBorder="1" applyAlignment="1" applyProtection="1">
      <alignment horizontal="left" vertical="top" wrapText="1" readingOrder="1"/>
    </xf>
    <xf numFmtId="0" fontId="13" fillId="5" borderId="19" xfId="0" applyFont="1" applyFill="1" applyBorder="1" applyAlignment="1" applyProtection="1">
      <alignment horizontal="left" vertical="top" wrapText="1" readingOrder="1"/>
    </xf>
    <xf numFmtId="0" fontId="8" fillId="4" borderId="15" xfId="0" applyFont="1" applyFill="1" applyBorder="1" applyAlignment="1" applyProtection="1">
      <alignment vertical="center" wrapText="1" readingOrder="2"/>
    </xf>
    <xf numFmtId="3" fontId="8" fillId="4" borderId="15" xfId="0" applyNumberFormat="1" applyFont="1" applyFill="1" applyBorder="1" applyAlignment="1" applyProtection="1">
      <alignment horizontal="center" wrapText="1" readingOrder="2"/>
    </xf>
    <xf numFmtId="3" fontId="12" fillId="5" borderId="15" xfId="0" applyNumberFormat="1" applyFont="1" applyFill="1" applyBorder="1" applyAlignment="1" applyProtection="1">
      <alignment horizontal="center"/>
    </xf>
    <xf numFmtId="0" fontId="6" fillId="8" borderId="15" xfId="0" quotePrefix="1" applyFont="1" applyFill="1" applyBorder="1" applyAlignment="1" applyProtection="1">
      <alignment horizontal="center" wrapText="1"/>
    </xf>
    <xf numFmtId="0" fontId="6" fillId="8" borderId="15" xfId="0" applyFont="1" applyFill="1" applyBorder="1" applyAlignment="1" applyProtection="1">
      <alignment horizontal="center"/>
    </xf>
    <xf numFmtId="0" fontId="6" fillId="9" borderId="15" xfId="0" applyFont="1" applyFill="1" applyBorder="1" applyAlignment="1" applyProtection="1">
      <alignment horizontal="center"/>
    </xf>
    <xf numFmtId="0" fontId="6" fillId="9" borderId="15" xfId="0" applyFont="1" applyFill="1" applyBorder="1" applyAlignment="1" applyProtection="1">
      <alignment horizontal="center" wrapText="1"/>
    </xf>
    <xf numFmtId="0" fontId="6" fillId="7" borderId="0" xfId="0" applyFont="1" applyFill="1" applyProtection="1"/>
    <xf numFmtId="0" fontId="6" fillId="8" borderId="15" xfId="0" applyFont="1" applyFill="1" applyBorder="1" applyAlignment="1" applyProtection="1">
      <alignment horizontal="center" wrapText="1"/>
    </xf>
    <xf numFmtId="0" fontId="0" fillId="0" borderId="0" xfId="0" applyFont="1"/>
    <xf numFmtId="14" fontId="24" fillId="0" borderId="15" xfId="0" applyNumberFormat="1" applyFont="1" applyBorder="1" applyAlignment="1" applyProtection="1">
      <alignment vertical="center" wrapText="1" readingOrder="2"/>
      <protection locked="0"/>
    </xf>
    <xf numFmtId="9" fontId="24" fillId="0" borderId="15" xfId="3" applyNumberFormat="1" applyFont="1" applyFill="1" applyBorder="1" applyAlignment="1" applyProtection="1">
      <alignment horizontal="center" vertical="center" wrapText="1" readingOrder="2"/>
      <protection locked="0"/>
    </xf>
    <xf numFmtId="4" fontId="24" fillId="0" borderId="15" xfId="3" applyNumberFormat="1" applyFont="1" applyFill="1" applyBorder="1" applyAlignment="1" applyProtection="1">
      <alignment horizontal="center" vertical="center" wrapText="1" readingOrder="2"/>
      <protection locked="0"/>
    </xf>
    <xf numFmtId="3" fontId="24" fillId="0" borderId="15" xfId="1" applyNumberFormat="1" applyFont="1" applyFill="1" applyBorder="1" applyAlignment="1" applyProtection="1">
      <alignment horizontal="center" vertical="center" wrapText="1" readingOrder="2"/>
      <protection locked="0"/>
    </xf>
    <xf numFmtId="3" fontId="24" fillId="5" borderId="15" xfId="1" applyNumberFormat="1" applyFont="1" applyFill="1" applyBorder="1" applyAlignment="1" applyProtection="1">
      <alignment horizontal="center" vertical="center" wrapText="1" readingOrder="2"/>
    </xf>
    <xf numFmtId="10" fontId="24" fillId="0" borderId="16" xfId="3" applyNumberFormat="1" applyFont="1" applyFill="1" applyBorder="1" applyAlignment="1" applyProtection="1">
      <alignment horizontal="center" vertical="center" wrapText="1" readingOrder="2"/>
      <protection locked="0"/>
    </xf>
    <xf numFmtId="4" fontId="24" fillId="0" borderId="15" xfId="3" applyNumberFormat="1" applyFont="1" applyFill="1" applyBorder="1" applyAlignment="1" applyProtection="1">
      <alignment vertical="center" wrapText="1" readingOrder="2"/>
      <protection locked="0"/>
    </xf>
    <xf numFmtId="0" fontId="9" fillId="4" borderId="15" xfId="0" applyFont="1" applyFill="1" applyBorder="1" applyAlignment="1" applyProtection="1">
      <alignment vertical="center" wrapText="1" readingOrder="2"/>
    </xf>
    <xf numFmtId="0" fontId="9" fillId="4" borderId="15" xfId="0" applyFont="1" applyFill="1" applyBorder="1" applyAlignment="1" applyProtection="1">
      <alignment horizontal="center" vertical="center" wrapText="1" readingOrder="2"/>
    </xf>
    <xf numFmtId="3" fontId="24" fillId="4" borderId="15" xfId="0" applyNumberFormat="1" applyFont="1" applyFill="1" applyBorder="1" applyAlignment="1" applyProtection="1">
      <alignment horizontal="center" vertical="center" wrapText="1" readingOrder="2"/>
    </xf>
    <xf numFmtId="3" fontId="24" fillId="4" borderId="15" xfId="1" applyNumberFormat="1" applyFont="1" applyFill="1" applyBorder="1" applyAlignment="1" applyProtection="1">
      <alignment horizontal="center" vertical="center" wrapText="1" readingOrder="2"/>
    </xf>
    <xf numFmtId="3" fontId="24" fillId="4" borderId="16" xfId="0" applyNumberFormat="1" applyFont="1" applyFill="1" applyBorder="1" applyAlignment="1" applyProtection="1">
      <alignment horizontal="center" vertical="center" wrapText="1" readingOrder="2"/>
    </xf>
    <xf numFmtId="0" fontId="21" fillId="0" borderId="0" xfId="0" applyFont="1" applyProtection="1"/>
    <xf numFmtId="0" fontId="23" fillId="0" borderId="0" xfId="0" applyFont="1" applyProtection="1"/>
    <xf numFmtId="0" fontId="22" fillId="4" borderId="12" xfId="0" applyFont="1" applyFill="1" applyBorder="1" applyAlignment="1" applyProtection="1">
      <alignment horizontal="left" vertical="top" wrapText="1" readingOrder="1"/>
    </xf>
    <xf numFmtId="169" fontId="20" fillId="4" borderId="12" xfId="0" applyNumberFormat="1" applyFont="1" applyFill="1" applyBorder="1" applyAlignment="1" applyProtection="1">
      <alignment horizontal="left" vertical="top" wrapText="1" readingOrder="1"/>
    </xf>
    <xf numFmtId="14" fontId="20" fillId="4" borderId="15" xfId="0" applyNumberFormat="1" applyFont="1" applyFill="1" applyBorder="1" applyAlignment="1" applyProtection="1">
      <alignment horizontal="left" vertical="top" wrapText="1" readingOrder="1"/>
    </xf>
    <xf numFmtId="0" fontId="23" fillId="4" borderId="19" xfId="0" applyFont="1" applyFill="1" applyBorder="1" applyAlignment="1" applyProtection="1">
      <alignment horizontal="left" vertical="top" wrapText="1" readingOrder="1"/>
    </xf>
    <xf numFmtId="0" fontId="23" fillId="4" borderId="19" xfId="0" quotePrefix="1" applyFont="1" applyFill="1" applyBorder="1" applyAlignment="1" applyProtection="1">
      <alignment horizontal="left" vertical="top" wrapText="1" readingOrder="1"/>
    </xf>
    <xf numFmtId="9" fontId="23" fillId="4" borderId="19" xfId="0" applyNumberFormat="1" applyFont="1" applyFill="1" applyBorder="1" applyAlignment="1" applyProtection="1">
      <alignment horizontal="left" vertical="top" wrapText="1" readingOrder="1"/>
    </xf>
    <xf numFmtId="0" fontId="23" fillId="5" borderId="19" xfId="0" applyFont="1" applyFill="1" applyBorder="1" applyAlignment="1" applyProtection="1">
      <alignment horizontal="left" vertical="top" wrapText="1" readingOrder="1"/>
    </xf>
    <xf numFmtId="0" fontId="23" fillId="4" borderId="41" xfId="0" applyFont="1" applyFill="1" applyBorder="1" applyAlignment="1" applyProtection="1">
      <alignment horizontal="left" vertical="top" wrapText="1" readingOrder="1"/>
    </xf>
    <xf numFmtId="0" fontId="23" fillId="4" borderId="15" xfId="0" quotePrefix="1" applyFont="1" applyFill="1" applyBorder="1" applyAlignment="1" applyProtection="1">
      <alignment horizontal="left" vertical="top" wrapText="1" readingOrder="1"/>
    </xf>
    <xf numFmtId="0" fontId="21" fillId="4" borderId="0" xfId="0" applyFont="1" applyFill="1" applyBorder="1" applyProtection="1"/>
    <xf numFmtId="3" fontId="21" fillId="4" borderId="7" xfId="0" applyNumberFormat="1" applyFont="1" applyFill="1" applyBorder="1" applyAlignment="1" applyProtection="1">
      <alignment horizontal="right" vertical="center" wrapText="1" readingOrder="2"/>
    </xf>
    <xf numFmtId="3" fontId="21" fillId="11" borderId="15" xfId="0" applyNumberFormat="1" applyFont="1" applyFill="1" applyBorder="1" applyAlignment="1" applyProtection="1">
      <alignment horizontal="right" vertical="center" wrapText="1" readingOrder="2"/>
    </xf>
    <xf numFmtId="4" fontId="23" fillId="11" borderId="15" xfId="0" applyNumberFormat="1" applyFont="1" applyFill="1" applyBorder="1" applyAlignment="1" applyProtection="1">
      <alignment horizontal="center" vertical="center" wrapText="1" readingOrder="2"/>
    </xf>
    <xf numFmtId="3" fontId="23" fillId="11" borderId="7" xfId="0" applyNumberFormat="1" applyFont="1" applyFill="1" applyBorder="1" applyAlignment="1" applyProtection="1">
      <alignment horizontal="right" vertical="center" wrapText="1" readingOrder="2"/>
    </xf>
    <xf numFmtId="3" fontId="21" fillId="11" borderId="7" xfId="0" applyNumberFormat="1" applyFont="1" applyFill="1" applyBorder="1" applyAlignment="1" applyProtection="1">
      <alignment horizontal="right" vertical="center" wrapText="1" readingOrder="2"/>
    </xf>
    <xf numFmtId="0" fontId="23" fillId="4" borderId="28" xfId="0" quotePrefix="1" applyFont="1" applyFill="1" applyBorder="1" applyAlignment="1" applyProtection="1">
      <alignment vertical="top" wrapText="1" readingOrder="2"/>
    </xf>
    <xf numFmtId="0" fontId="23" fillId="4" borderId="9" xfId="0" quotePrefix="1" applyFont="1" applyFill="1" applyBorder="1" applyAlignment="1" applyProtection="1">
      <alignment vertical="top" wrapText="1" readingOrder="2"/>
    </xf>
    <xf numFmtId="0" fontId="21" fillId="4" borderId="30" xfId="0" applyFont="1" applyFill="1" applyBorder="1" applyAlignment="1" applyProtection="1"/>
    <xf numFmtId="0" fontId="23" fillId="4" borderId="6" xfId="0" applyFont="1" applyFill="1" applyBorder="1" applyAlignment="1" applyProtection="1">
      <alignment horizontal="center" wrapText="1" readingOrder="2"/>
    </xf>
    <xf numFmtId="0" fontId="21" fillId="4" borderId="0" xfId="0" applyFont="1" applyFill="1" applyBorder="1" applyAlignment="1" applyProtection="1">
      <alignment horizontal="center" wrapText="1" readingOrder="2"/>
    </xf>
    <xf numFmtId="0" fontId="23" fillId="4" borderId="0" xfId="0" applyFont="1" applyFill="1" applyBorder="1" applyAlignment="1" applyProtection="1">
      <alignment horizontal="center" wrapText="1" readingOrder="2"/>
    </xf>
    <xf numFmtId="0" fontId="23" fillId="4" borderId="0" xfId="0" applyFont="1" applyFill="1" applyBorder="1" applyAlignment="1" applyProtection="1">
      <alignment horizontal="right" wrapText="1" readingOrder="2"/>
    </xf>
    <xf numFmtId="14" fontId="23" fillId="4" borderId="0" xfId="0" applyNumberFormat="1" applyFont="1" applyFill="1" applyBorder="1" applyAlignment="1" applyProtection="1">
      <alignment horizontal="center" wrapText="1" readingOrder="2"/>
    </xf>
    <xf numFmtId="0" fontId="21" fillId="4" borderId="7" xfId="0" applyFont="1" applyFill="1" applyBorder="1" applyAlignment="1" applyProtection="1">
      <alignment horizontal="center" wrapText="1" readingOrder="2"/>
    </xf>
    <xf numFmtId="0" fontId="21" fillId="4" borderId="6" xfId="0" quotePrefix="1" applyFont="1" applyFill="1" applyBorder="1" applyAlignment="1" applyProtection="1">
      <alignment horizontal="right" readingOrder="2"/>
    </xf>
    <xf numFmtId="0" fontId="21" fillId="4" borderId="0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horizontal="left"/>
    </xf>
    <xf numFmtId="14" fontId="28" fillId="0" borderId="8" xfId="0" applyNumberFormat="1" applyFont="1" applyFill="1" applyBorder="1" applyAlignment="1" applyProtection="1">
      <alignment horizontal="center"/>
      <protection locked="0"/>
    </xf>
    <xf numFmtId="14" fontId="23" fillId="4" borderId="7" xfId="0" applyNumberFormat="1" applyFont="1" applyFill="1" applyBorder="1" applyAlignment="1" applyProtection="1">
      <alignment horizontal="center"/>
    </xf>
    <xf numFmtId="0" fontId="23" fillId="4" borderId="15" xfId="0" quotePrefix="1" applyFont="1" applyFill="1" applyBorder="1" applyAlignment="1" applyProtection="1">
      <alignment horizontal="center" vertical="top" wrapText="1"/>
    </xf>
    <xf numFmtId="1" fontId="28" fillId="7" borderId="15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14" xfId="0" applyNumberFormat="1" applyFont="1" applyBorder="1" applyAlignment="1" applyProtection="1">
      <alignment horizontal="center" vertical="center" wrapText="1"/>
      <protection locked="0"/>
    </xf>
    <xf numFmtId="0" fontId="23" fillId="4" borderId="0" xfId="0" quotePrefix="1" applyFont="1" applyFill="1" applyBorder="1" applyAlignment="1" applyProtection="1">
      <alignment horizontal="center" wrapText="1"/>
    </xf>
    <xf numFmtId="0" fontId="23" fillId="4" borderId="15" xfId="0" applyFont="1" applyFill="1" applyBorder="1" applyAlignment="1" applyProtection="1">
      <alignment horizontal="center" wrapText="1"/>
    </xf>
    <xf numFmtId="0" fontId="23" fillId="6" borderId="15" xfId="0" applyFont="1" applyFill="1" applyBorder="1" applyAlignment="1" applyProtection="1">
      <alignment wrapText="1"/>
    </xf>
    <xf numFmtId="0" fontId="23" fillId="4" borderId="16" xfId="0" applyFont="1" applyFill="1" applyBorder="1" applyAlignment="1" applyProtection="1">
      <alignment wrapText="1"/>
    </xf>
    <xf numFmtId="0" fontId="23" fillId="4" borderId="18" xfId="0" applyFont="1" applyFill="1" applyBorder="1" applyAlignment="1" applyProtection="1">
      <alignment horizontal="center" wrapText="1"/>
    </xf>
    <xf numFmtId="14" fontId="28" fillId="0" borderId="15" xfId="0" applyNumberFormat="1" applyFont="1" applyBorder="1" applyAlignment="1" applyProtection="1">
      <alignment horizontal="center" vertical="center" wrapText="1"/>
      <protection locked="0"/>
    </xf>
    <xf numFmtId="1" fontId="23" fillId="11" borderId="15" xfId="0" applyNumberFormat="1" applyFont="1" applyFill="1" applyBorder="1" applyAlignment="1" applyProtection="1">
      <alignment horizontal="center" vertical="top" wrapText="1"/>
    </xf>
    <xf numFmtId="0" fontId="28" fillId="0" borderId="13" xfId="0" applyNumberFormat="1" applyFont="1" applyBorder="1" applyAlignment="1" applyProtection="1">
      <alignment horizontal="center" vertical="center" wrapText="1"/>
      <protection locked="0"/>
    </xf>
    <xf numFmtId="0" fontId="23" fillId="4" borderId="19" xfId="0" applyFont="1" applyFill="1" applyBorder="1" applyAlignment="1" applyProtection="1">
      <alignment horizontal="center" wrapText="1"/>
    </xf>
    <xf numFmtId="49" fontId="28" fillId="0" borderId="15" xfId="0" applyNumberFormat="1" applyFont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Border="1" applyAlignment="1" applyProtection="1">
      <alignment horizontal="center" vertical="center" wrapText="1"/>
      <protection locked="0"/>
    </xf>
    <xf numFmtId="0" fontId="23" fillId="4" borderId="16" xfId="0" applyFont="1" applyFill="1" applyBorder="1" applyAlignment="1" applyProtection="1">
      <alignment horizontal="center" wrapText="1"/>
    </xf>
    <xf numFmtId="166" fontId="28" fillId="0" borderId="15" xfId="0" applyNumberFormat="1" applyFont="1" applyBorder="1" applyAlignment="1" applyProtection="1">
      <alignment horizontal="center" vertical="center" wrapText="1"/>
      <protection locked="0"/>
    </xf>
    <xf numFmtId="166" fontId="28" fillId="0" borderId="14" xfId="0" applyNumberFormat="1" applyFont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right" vertical="top" wrapText="1"/>
    </xf>
    <xf numFmtId="0" fontId="21" fillId="4" borderId="0" xfId="0" applyFont="1" applyFill="1" applyBorder="1" applyAlignment="1" applyProtection="1">
      <alignment horizontal="right" vertical="top" wrapText="1"/>
    </xf>
    <xf numFmtId="166" fontId="21" fillId="4" borderId="0" xfId="0" applyNumberFormat="1" applyFont="1" applyFill="1" applyBorder="1" applyAlignment="1" applyProtection="1">
      <alignment horizontal="right" vertical="top" wrapText="1"/>
    </xf>
    <xf numFmtId="166" fontId="21" fillId="4" borderId="7" xfId="0" applyNumberFormat="1" applyFont="1" applyFill="1" applyBorder="1" applyAlignment="1" applyProtection="1">
      <alignment vertical="top" wrapText="1"/>
    </xf>
    <xf numFmtId="3" fontId="21" fillId="4" borderId="21" xfId="0" applyNumberFormat="1" applyFont="1" applyFill="1" applyBorder="1" applyAlignment="1" applyProtection="1">
      <alignment horizontal="center" vertical="center" wrapText="1" readingOrder="2"/>
    </xf>
    <xf numFmtId="0" fontId="23" fillId="5" borderId="22" xfId="0" applyFont="1" applyFill="1" applyBorder="1" applyAlignment="1" applyProtection="1">
      <alignment horizontal="center" wrapText="1" readingOrder="2"/>
    </xf>
    <xf numFmtId="0" fontId="23" fillId="5" borderId="19" xfId="0" applyFont="1" applyFill="1" applyBorder="1" applyAlignment="1" applyProtection="1">
      <alignment horizontal="left" wrapText="1" readingOrder="1"/>
    </xf>
    <xf numFmtId="0" fontId="23" fillId="5" borderId="15" xfId="0" applyFont="1" applyFill="1" applyBorder="1" applyAlignment="1" applyProtection="1">
      <alignment horizontal="center" wrapText="1" readingOrder="2"/>
    </xf>
    <xf numFmtId="0" fontId="23" fillId="5" borderId="14" xfId="0" applyFont="1" applyFill="1" applyBorder="1" applyAlignment="1" applyProtection="1">
      <alignment horizontal="center" wrapText="1" readingOrder="2"/>
    </xf>
    <xf numFmtId="3" fontId="21" fillId="4" borderId="5" xfId="0" applyNumberFormat="1" applyFont="1" applyFill="1" applyBorder="1" applyAlignment="1" applyProtection="1">
      <alignment horizontal="center" vertical="center" wrapText="1" readingOrder="2"/>
    </xf>
    <xf numFmtId="3" fontId="21" fillId="4" borderId="6" xfId="0" applyNumberFormat="1" applyFont="1" applyFill="1" applyBorder="1" applyAlignment="1" applyProtection="1">
      <alignment horizontal="center" vertical="center" wrapText="1" readingOrder="2"/>
    </xf>
    <xf numFmtId="0" fontId="23" fillId="5" borderId="20" xfId="0" applyFont="1" applyFill="1" applyBorder="1" applyAlignment="1" applyProtection="1">
      <alignment horizontal="center" vertical="center" wrapText="1" readingOrder="2"/>
    </xf>
    <xf numFmtId="0" fontId="21" fillId="4" borderId="14" xfId="0" applyFont="1" applyFill="1" applyBorder="1" applyAlignment="1" applyProtection="1">
      <alignment horizontal="left" vertical="center" wrapText="1" readingOrder="1"/>
    </xf>
    <xf numFmtId="3" fontId="21" fillId="11" borderId="15" xfId="0" applyNumberFormat="1" applyFont="1" applyFill="1" applyBorder="1" applyAlignment="1" applyProtection="1">
      <alignment horizontal="center" vertical="center" wrapText="1" readingOrder="2"/>
    </xf>
    <xf numFmtId="167" fontId="21" fillId="11" borderId="15" xfId="3" applyNumberFormat="1" applyFont="1" applyFill="1" applyBorder="1" applyAlignment="1" applyProtection="1">
      <alignment horizontal="center" vertical="center" wrapText="1" readingOrder="2"/>
    </xf>
    <xf numFmtId="0" fontId="23" fillId="5" borderId="23" xfId="0" applyFont="1" applyFill="1" applyBorder="1" applyAlignment="1" applyProtection="1">
      <alignment horizontal="center" vertical="center" wrapText="1" readingOrder="2"/>
    </xf>
    <xf numFmtId="0" fontId="23" fillId="5" borderId="19" xfId="0" applyFont="1" applyFill="1" applyBorder="1" applyAlignment="1" applyProtection="1">
      <alignment horizontal="center" vertical="center" wrapText="1" readingOrder="2"/>
    </xf>
    <xf numFmtId="0" fontId="23" fillId="4" borderId="14" xfId="0" applyFont="1" applyFill="1" applyBorder="1" applyAlignment="1" applyProtection="1">
      <alignment horizontal="left" vertical="center" wrapText="1" readingOrder="1"/>
    </xf>
    <xf numFmtId="0" fontId="23" fillId="5" borderId="22" xfId="0" applyFont="1" applyFill="1" applyBorder="1" applyAlignment="1" applyProtection="1">
      <alignment horizontal="center" vertical="center" wrapText="1" readingOrder="2"/>
    </xf>
    <xf numFmtId="0" fontId="23" fillId="4" borderId="15" xfId="0" applyFont="1" applyFill="1" applyBorder="1" applyAlignment="1" applyProtection="1">
      <alignment horizontal="left" vertical="center" wrapText="1" readingOrder="1"/>
    </xf>
    <xf numFmtId="0" fontId="21" fillId="4" borderId="14" xfId="0" quotePrefix="1" applyFont="1" applyFill="1" applyBorder="1" applyAlignment="1" applyProtection="1">
      <alignment horizontal="left" vertical="center" wrapText="1" readingOrder="1"/>
    </xf>
    <xf numFmtId="0" fontId="23" fillId="5" borderId="24" xfId="0" applyFont="1" applyFill="1" applyBorder="1" applyAlignment="1" applyProtection="1">
      <alignment horizontal="center" vertical="center" wrapText="1" readingOrder="2"/>
    </xf>
    <xf numFmtId="0" fontId="23" fillId="5" borderId="25" xfId="0" applyFont="1" applyFill="1" applyBorder="1" applyAlignment="1" applyProtection="1">
      <alignment horizontal="center" vertical="center" wrapText="1" readingOrder="2"/>
    </xf>
    <xf numFmtId="0" fontId="23" fillId="4" borderId="20" xfId="0" applyFont="1" applyFill="1" applyBorder="1" applyAlignment="1" applyProtection="1">
      <alignment horizontal="left" vertical="center" wrapText="1" readingOrder="1"/>
    </xf>
    <xf numFmtId="3" fontId="21" fillId="11" borderId="20" xfId="0" applyNumberFormat="1" applyFont="1" applyFill="1" applyBorder="1" applyAlignment="1" applyProtection="1">
      <alignment horizontal="center" vertical="center" wrapText="1" readingOrder="2"/>
    </xf>
    <xf numFmtId="3" fontId="21" fillId="4" borderId="1" xfId="0" applyNumberFormat="1" applyFont="1" applyFill="1" applyBorder="1" applyAlignment="1" applyProtection="1">
      <alignment horizontal="center" vertical="center" wrapText="1" readingOrder="2"/>
    </xf>
    <xf numFmtId="0" fontId="23" fillId="5" borderId="26" xfId="0" applyFont="1" applyFill="1" applyBorder="1" applyAlignment="1" applyProtection="1">
      <alignment vertical="center" wrapText="1" readingOrder="2"/>
    </xf>
    <xf numFmtId="0" fontId="23" fillId="4" borderId="2" xfId="0" applyFont="1" applyFill="1" applyBorder="1" applyAlignment="1" applyProtection="1">
      <alignment horizontal="left" vertical="center" wrapText="1" readingOrder="1"/>
    </xf>
    <xf numFmtId="3" fontId="23" fillId="11" borderId="2" xfId="0" applyNumberFormat="1" applyFont="1" applyFill="1" applyBorder="1" applyAlignment="1" applyProtection="1">
      <alignment horizontal="center" vertical="center" wrapText="1" readingOrder="2"/>
    </xf>
    <xf numFmtId="9" fontId="23" fillId="11" borderId="2" xfId="3" applyFont="1" applyFill="1" applyBorder="1" applyAlignment="1" applyProtection="1">
      <alignment horizontal="center" vertical="center" wrapText="1" readingOrder="2"/>
    </xf>
    <xf numFmtId="3" fontId="23" fillId="11" borderId="27" xfId="0" applyNumberFormat="1" applyFont="1" applyFill="1" applyBorder="1" applyAlignment="1" applyProtection="1">
      <alignment horizontal="right" vertical="center" wrapText="1" readingOrder="2"/>
    </xf>
    <xf numFmtId="3" fontId="23" fillId="4" borderId="7" xfId="0" applyNumberFormat="1" applyFont="1" applyFill="1" applyBorder="1" applyAlignment="1" applyProtection="1">
      <alignment horizontal="right" vertical="center" wrapText="1" readingOrder="2"/>
    </xf>
    <xf numFmtId="0" fontId="31" fillId="4" borderId="29" xfId="0" applyFont="1" applyFill="1" applyBorder="1" applyAlignment="1" applyProtection="1">
      <alignment vertical="top" wrapText="1" readingOrder="2"/>
    </xf>
    <xf numFmtId="0" fontId="31" fillId="4" borderId="30" xfId="0" applyFont="1" applyFill="1" applyBorder="1" applyAlignment="1" applyProtection="1">
      <alignment vertical="top" wrapText="1" readingOrder="2"/>
    </xf>
    <xf numFmtId="0" fontId="31" fillId="4" borderId="30" xfId="0" applyFont="1" applyFill="1" applyBorder="1" applyAlignment="1" applyProtection="1">
      <alignment wrapText="1" readingOrder="2"/>
    </xf>
    <xf numFmtId="0" fontId="31" fillId="4" borderId="31" xfId="0" applyFont="1" applyFill="1" applyBorder="1" applyAlignment="1" applyProtection="1">
      <alignment vertical="top" wrapText="1" readingOrder="2"/>
    </xf>
    <xf numFmtId="0" fontId="23" fillId="2" borderId="2" xfId="0" applyFont="1" applyFill="1" applyBorder="1" applyAlignment="1" applyProtection="1">
      <alignment horizontal="left" wrapText="1" readingOrder="1"/>
    </xf>
    <xf numFmtId="0" fontId="23" fillId="2" borderId="1" xfId="0" applyFont="1" applyFill="1" applyBorder="1" applyAlignment="1" applyProtection="1">
      <alignment horizontal="left" wrapText="1" readingOrder="1"/>
    </xf>
    <xf numFmtId="0" fontId="23" fillId="3" borderId="2" xfId="0" applyFont="1" applyFill="1" applyBorder="1" applyAlignment="1" applyProtection="1">
      <alignment horizontal="left" wrapText="1" readingOrder="1"/>
    </xf>
    <xf numFmtId="14" fontId="23" fillId="3" borderId="2" xfId="0" applyNumberFormat="1" applyFont="1" applyFill="1" applyBorder="1" applyAlignment="1" applyProtection="1">
      <alignment horizontal="left" wrapText="1" readingOrder="1"/>
    </xf>
    <xf numFmtId="14" fontId="23" fillId="2" borderId="2" xfId="0" applyNumberFormat="1" applyFont="1" applyFill="1" applyBorder="1" applyAlignment="1" applyProtection="1">
      <alignment horizontal="left" wrapText="1" readingOrder="1"/>
    </xf>
    <xf numFmtId="0" fontId="15" fillId="4" borderId="12" xfId="0" applyFont="1" applyFill="1" applyBorder="1" applyAlignment="1" applyProtection="1">
      <alignment horizontal="right" vertical="top" wrapText="1" readingOrder="1"/>
    </xf>
    <xf numFmtId="0" fontId="15" fillId="4" borderId="12" xfId="0" applyFont="1" applyFill="1" applyBorder="1" applyAlignment="1" applyProtection="1">
      <alignment horizontal="left" vertical="top" wrapText="1" readingOrder="1"/>
    </xf>
    <xf numFmtId="14" fontId="15" fillId="4" borderId="12" xfId="0" applyNumberFormat="1" applyFont="1" applyFill="1" applyBorder="1" applyAlignment="1" applyProtection="1">
      <alignment vertical="top" wrapText="1" readingOrder="1"/>
    </xf>
    <xf numFmtId="0" fontId="19" fillId="4" borderId="14" xfId="0" applyFont="1" applyFill="1" applyBorder="1" applyAlignment="1" applyProtection="1">
      <alignment readingOrder="1"/>
    </xf>
    <xf numFmtId="0" fontId="32" fillId="0" borderId="0" xfId="0" applyFont="1"/>
    <xf numFmtId="0" fontId="33" fillId="0" borderId="0" xfId="0" applyFont="1"/>
    <xf numFmtId="0" fontId="23" fillId="4" borderId="11" xfId="0" applyFont="1" applyFill="1" applyBorder="1" applyAlignment="1" applyProtection="1">
      <alignment horizontal="center" vertical="top" wrapText="1" readingOrder="2"/>
    </xf>
    <xf numFmtId="0" fontId="23" fillId="4" borderId="12" xfId="0" applyFont="1" applyFill="1" applyBorder="1" applyAlignment="1" applyProtection="1">
      <alignment horizontal="center" vertical="top" wrapText="1" readingOrder="2"/>
    </xf>
    <xf numFmtId="0" fontId="23" fillId="4" borderId="13" xfId="0" applyFont="1" applyFill="1" applyBorder="1" applyAlignment="1" applyProtection="1">
      <alignment horizontal="center" vertical="top" wrapText="1" readingOrder="2"/>
    </xf>
    <xf numFmtId="0" fontId="27" fillId="4" borderId="3" xfId="4" applyFont="1" applyFill="1" applyBorder="1" applyAlignment="1" applyProtection="1">
      <alignment horizontal="left"/>
    </xf>
    <xf numFmtId="0" fontId="27" fillId="4" borderId="4" xfId="4" applyFont="1" applyFill="1" applyBorder="1" applyAlignment="1" applyProtection="1">
      <alignment horizontal="left"/>
    </xf>
    <xf numFmtId="0" fontId="27" fillId="4" borderId="5" xfId="4" applyFont="1" applyFill="1" applyBorder="1" applyAlignment="1" applyProtection="1">
      <alignment horizontal="left"/>
    </xf>
    <xf numFmtId="0" fontId="21" fillId="4" borderId="6" xfId="0" applyFont="1" applyFill="1" applyBorder="1" applyAlignment="1" applyProtection="1">
      <alignment horizontal="center"/>
    </xf>
    <xf numFmtId="0" fontId="21" fillId="4" borderId="0" xfId="0" applyFont="1" applyFill="1" applyBorder="1" applyAlignment="1" applyProtection="1">
      <alignment horizontal="center"/>
    </xf>
    <xf numFmtId="0" fontId="9" fillId="12" borderId="6" xfId="0" applyFont="1" applyFill="1" applyBorder="1" applyAlignment="1" applyProtection="1">
      <alignment horizontal="center"/>
    </xf>
    <xf numFmtId="0" fontId="9" fillId="12" borderId="0" xfId="0" applyFont="1" applyFill="1" applyBorder="1" applyAlignment="1" applyProtection="1">
      <alignment horizontal="center"/>
    </xf>
    <xf numFmtId="0" fontId="9" fillId="12" borderId="7" xfId="0" applyFont="1" applyFill="1" applyBorder="1" applyAlignment="1" applyProtection="1">
      <alignment horizontal="center"/>
    </xf>
    <xf numFmtId="0" fontId="23" fillId="4" borderId="11" xfId="0" quotePrefix="1" applyFont="1" applyFill="1" applyBorder="1" applyAlignment="1" applyProtection="1">
      <alignment horizontal="center" vertical="top" wrapText="1" readingOrder="1"/>
    </xf>
    <xf numFmtId="0" fontId="23" fillId="4" borderId="12" xfId="0" applyFont="1" applyFill="1" applyBorder="1" applyAlignment="1" applyProtection="1">
      <alignment horizontal="center" vertical="top" wrapText="1" readingOrder="1"/>
    </xf>
    <xf numFmtId="0" fontId="23" fillId="4" borderId="13" xfId="0" applyFont="1" applyFill="1" applyBorder="1" applyAlignment="1" applyProtection="1">
      <alignment horizontal="center" vertical="top" wrapText="1" readingOrder="1"/>
    </xf>
    <xf numFmtId="0" fontId="23" fillId="4" borderId="11" xfId="0" applyFont="1" applyFill="1" applyBorder="1" applyAlignment="1" applyProtection="1">
      <alignment horizontal="center" vertical="top" wrapText="1"/>
    </xf>
    <xf numFmtId="0" fontId="23" fillId="4" borderId="14" xfId="0" applyFont="1" applyFill="1" applyBorder="1" applyAlignment="1" applyProtection="1">
      <alignment horizontal="center" vertical="top" wrapText="1"/>
    </xf>
    <xf numFmtId="0" fontId="23" fillId="6" borderId="16" xfId="0" applyFont="1" applyFill="1" applyBorder="1" applyAlignment="1" applyProtection="1">
      <alignment horizontal="center" vertical="top" wrapText="1"/>
    </xf>
    <xf numFmtId="0" fontId="23" fillId="6" borderId="13" xfId="0" applyFont="1" applyFill="1" applyBorder="1" applyAlignment="1" applyProtection="1">
      <alignment horizontal="center" vertical="top" wrapText="1"/>
    </xf>
    <xf numFmtId="49" fontId="28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2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28" fillId="7" borderId="12" xfId="0" applyNumberFormat="1" applyFont="1" applyFill="1" applyBorder="1" applyAlignment="1" applyProtection="1">
      <alignment horizontal="center" vertical="top" wrapText="1"/>
      <protection locked="0"/>
    </xf>
    <xf numFmtId="1" fontId="28" fillId="7" borderId="13" xfId="0" applyNumberFormat="1" applyFont="1" applyFill="1" applyBorder="1" applyAlignment="1" applyProtection="1">
      <alignment horizontal="center" vertical="top" wrapText="1"/>
      <protection locked="0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1" xfId="0" applyFont="1" applyFill="1" applyBorder="1" applyAlignment="1" applyProtection="1">
      <alignment horizontal="center" wrapText="1"/>
    </xf>
    <xf numFmtId="0" fontId="23" fillId="4" borderId="12" xfId="0" applyFont="1" applyFill="1" applyBorder="1" applyAlignment="1" applyProtection="1">
      <alignment horizontal="center" wrapText="1"/>
    </xf>
    <xf numFmtId="49" fontId="28" fillId="0" borderId="11" xfId="0" applyNumberFormat="1" applyFont="1" applyBorder="1" applyAlignment="1" applyProtection="1">
      <alignment horizontal="center" vertical="center" wrapText="1"/>
      <protection locked="0"/>
    </xf>
    <xf numFmtId="49" fontId="28" fillId="0" borderId="14" xfId="0" applyNumberFormat="1" applyFont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wrapText="1"/>
    </xf>
    <xf numFmtId="0" fontId="23" fillId="4" borderId="15" xfId="0" applyFont="1" applyFill="1" applyBorder="1" applyAlignment="1" applyProtection="1">
      <alignment horizontal="center" wrapText="1"/>
    </xf>
    <xf numFmtId="0" fontId="23" fillId="4" borderId="10" xfId="0" applyFont="1" applyFill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7" fillId="0" borderId="16" xfId="4" applyFont="1" applyBorder="1" applyAlignment="1" applyProtection="1">
      <protection locked="0"/>
    </xf>
    <xf numFmtId="0" fontId="29" fillId="0" borderId="13" xfId="0" applyFont="1" applyBorder="1" applyProtection="1">
      <protection locked="0"/>
    </xf>
    <xf numFmtId="0" fontId="30" fillId="0" borderId="11" xfId="0" applyFont="1" applyFill="1" applyBorder="1" applyAlignment="1" applyProtection="1">
      <alignment horizontal="right"/>
      <protection locked="0"/>
    </xf>
    <xf numFmtId="0" fontId="30" fillId="0" borderId="14" xfId="0" applyFont="1" applyFill="1" applyBorder="1" applyAlignment="1" applyProtection="1">
      <alignment horizontal="right"/>
      <protection locked="0"/>
    </xf>
    <xf numFmtId="0" fontId="30" fillId="0" borderId="16" xfId="0" applyFont="1" applyFill="1" applyBorder="1" applyAlignment="1" applyProtection="1">
      <alignment horizontal="center" wrapText="1" readingOrder="2"/>
      <protection locked="0"/>
    </xf>
    <xf numFmtId="0" fontId="30" fillId="0" borderId="14" xfId="0" applyFont="1" applyFill="1" applyBorder="1" applyAlignment="1" applyProtection="1">
      <alignment horizontal="center" wrapText="1" readingOrder="2"/>
      <protection locked="0"/>
    </xf>
    <xf numFmtId="0" fontId="30" fillId="0" borderId="15" xfId="0" applyFont="1" applyFill="1" applyBorder="1" applyAlignment="1" applyProtection="1">
      <alignment horizontal="center" wrapText="1" readingOrder="2"/>
      <protection locked="0"/>
    </xf>
    <xf numFmtId="0" fontId="30" fillId="0" borderId="10" xfId="0" applyFont="1" applyFill="1" applyBorder="1" applyAlignment="1" applyProtection="1">
      <alignment horizontal="center" wrapText="1" readingOrder="2"/>
      <protection locked="0"/>
    </xf>
    <xf numFmtId="0" fontId="31" fillId="4" borderId="3" xfId="0" applyFont="1" applyFill="1" applyBorder="1" applyAlignment="1" applyProtection="1">
      <alignment horizontal="center" vertical="top" wrapText="1" readingOrder="2"/>
    </xf>
    <xf numFmtId="0" fontId="31" fillId="4" borderId="4" xfId="0" applyFont="1" applyFill="1" applyBorder="1" applyAlignment="1" applyProtection="1">
      <alignment horizontal="center" vertical="top" wrapText="1" readingOrder="2"/>
    </xf>
    <xf numFmtId="0" fontId="31" fillId="4" borderId="4" xfId="0" applyFont="1" applyFill="1" applyBorder="1" applyAlignment="1" applyProtection="1">
      <alignment horizontal="center" wrapText="1" readingOrder="2"/>
    </xf>
    <xf numFmtId="0" fontId="31" fillId="4" borderId="5" xfId="0" applyFont="1" applyFill="1" applyBorder="1" applyAlignment="1" applyProtection="1">
      <alignment horizontal="center" vertical="top" wrapText="1" readingOrder="2"/>
    </xf>
    <xf numFmtId="0" fontId="8" fillId="4" borderId="11" xfId="0" applyFont="1" applyFill="1" applyBorder="1" applyAlignment="1" applyProtection="1">
      <alignment horizontal="left" vertical="top" wrapText="1" readingOrder="1"/>
    </xf>
    <xf numFmtId="0" fontId="8" fillId="4" borderId="12" xfId="0" applyFont="1" applyFill="1" applyBorder="1" applyAlignment="1" applyProtection="1">
      <alignment horizontal="left" vertical="top" wrapText="1" readingOrder="1"/>
    </xf>
    <xf numFmtId="0" fontId="8" fillId="4" borderId="37" xfId="0" applyFont="1" applyFill="1" applyBorder="1" applyAlignment="1">
      <alignment horizontal="left" readingOrder="1"/>
    </xf>
    <xf numFmtId="0" fontId="8" fillId="4" borderId="38" xfId="0" applyFont="1" applyFill="1" applyBorder="1" applyAlignment="1">
      <alignment horizontal="left" readingOrder="1"/>
    </xf>
    <xf numFmtId="0" fontId="8" fillId="4" borderId="37" xfId="0" applyFont="1" applyFill="1" applyBorder="1" applyAlignment="1" applyProtection="1">
      <alignment horizontal="left" wrapText="1" readingOrder="1"/>
    </xf>
    <xf numFmtId="0" fontId="8" fillId="4" borderId="38" xfId="0" applyFont="1" applyFill="1" applyBorder="1" applyAlignment="1" applyProtection="1">
      <alignment horizontal="left" wrapText="1" readingOrder="1"/>
    </xf>
    <xf numFmtId="0" fontId="8" fillId="4" borderId="39" xfId="0" applyFont="1" applyFill="1" applyBorder="1" applyAlignment="1" applyProtection="1">
      <alignment horizontal="left" wrapText="1" readingOrder="1"/>
    </xf>
    <xf numFmtId="0" fontId="8" fillId="4" borderId="37" xfId="0" quotePrefix="1" applyFont="1" applyFill="1" applyBorder="1" applyAlignment="1" applyProtection="1">
      <alignment horizontal="left" wrapText="1" readingOrder="1"/>
    </xf>
    <xf numFmtId="0" fontId="11" fillId="4" borderId="32" xfId="0" applyFont="1" applyFill="1" applyBorder="1" applyAlignment="1" applyProtection="1">
      <alignment horizontal="left" readingOrder="1"/>
    </xf>
    <xf numFmtId="0" fontId="11" fillId="4" borderId="33" xfId="0" applyFont="1" applyFill="1" applyBorder="1" applyAlignment="1" applyProtection="1">
      <alignment horizontal="left" readingOrder="1"/>
    </xf>
    <xf numFmtId="1" fontId="11" fillId="4" borderId="34" xfId="0" applyNumberFormat="1" applyFont="1" applyFill="1" applyBorder="1" applyAlignment="1" applyProtection="1">
      <alignment horizontal="left" wrapText="1" readingOrder="1"/>
    </xf>
    <xf numFmtId="0" fontId="14" fillId="0" borderId="34" xfId="0" applyFont="1" applyBorder="1" applyAlignment="1" applyProtection="1">
      <alignment horizontal="left" readingOrder="1"/>
    </xf>
    <xf numFmtId="0" fontId="11" fillId="4" borderId="34" xfId="0" applyFont="1" applyFill="1" applyBorder="1" applyAlignment="1" applyProtection="1">
      <alignment horizontal="left" wrapText="1" readingOrder="1"/>
    </xf>
    <xf numFmtId="14" fontId="11" fillId="4" borderId="33" xfId="0" applyNumberFormat="1" applyFont="1" applyFill="1" applyBorder="1" applyAlignment="1" applyProtection="1">
      <alignment horizontal="left" wrapText="1" readingOrder="1"/>
    </xf>
    <xf numFmtId="0" fontId="8" fillId="4" borderId="26" xfId="0" applyFont="1" applyFill="1" applyBorder="1" applyAlignment="1" applyProtection="1">
      <alignment horizontal="left" vertical="top" wrapText="1" readingOrder="1"/>
    </xf>
    <xf numFmtId="0" fontId="8" fillId="4" borderId="2" xfId="0" applyFont="1" applyFill="1" applyBorder="1" applyAlignment="1" applyProtection="1">
      <alignment horizontal="left" vertical="top" wrapText="1" readingOrder="1"/>
    </xf>
    <xf numFmtId="0" fontId="8" fillId="4" borderId="42" xfId="0" applyFont="1" applyFill="1" applyBorder="1" applyAlignment="1" applyProtection="1">
      <alignment horizontal="left" vertical="top" wrapText="1" readingOrder="1"/>
    </xf>
    <xf numFmtId="0" fontId="20" fillId="4" borderId="16" xfId="0" applyFont="1" applyFill="1" applyBorder="1" applyAlignment="1" applyProtection="1">
      <alignment horizontal="left" vertical="top" wrapText="1" readingOrder="1"/>
    </xf>
    <xf numFmtId="0" fontId="20" fillId="4" borderId="12" xfId="0" applyFont="1" applyFill="1" applyBorder="1" applyAlignment="1" applyProtection="1">
      <alignment horizontal="left" vertical="top" wrapText="1" readingOrder="1"/>
    </xf>
    <xf numFmtId="0" fontId="0" fillId="0" borderId="9" xfId="0" quotePrefix="1" applyFont="1" applyBorder="1" applyAlignment="1" applyProtection="1">
      <alignment horizontal="center"/>
    </xf>
    <xf numFmtId="0" fontId="15" fillId="4" borderId="16" xfId="0" quotePrefix="1" applyFont="1" applyFill="1" applyBorder="1" applyAlignment="1" applyProtection="1">
      <alignment horizontal="right" vertical="top" wrapText="1" readingOrder="2"/>
    </xf>
    <xf numFmtId="0" fontId="15" fillId="4" borderId="12" xfId="0" applyFont="1" applyFill="1" applyBorder="1" applyAlignment="1" applyProtection="1">
      <alignment horizontal="right" vertical="top" wrapText="1" readingOrder="2"/>
    </xf>
    <xf numFmtId="0" fontId="0" fillId="0" borderId="9" xfId="0" applyFont="1" applyBorder="1" applyAlignment="1" applyProtection="1">
      <alignment horizontal="center"/>
    </xf>
    <xf numFmtId="0" fontId="0" fillId="0" borderId="12" xfId="0" applyFont="1" applyBorder="1" applyAlignment="1">
      <alignment horizontal="left" vertical="top" readingOrder="1"/>
    </xf>
    <xf numFmtId="0" fontId="15" fillId="4" borderId="16" xfId="0" quotePrefix="1" applyFont="1" applyFill="1" applyBorder="1" applyAlignment="1" applyProtection="1">
      <alignment horizontal="right" vertical="top" wrapText="1" readingOrder="1"/>
    </xf>
    <xf numFmtId="0" fontId="15" fillId="4" borderId="12" xfId="0" applyFont="1" applyFill="1" applyBorder="1" applyAlignment="1" applyProtection="1">
      <alignment horizontal="right" vertical="top" wrapText="1" readingOrder="1"/>
    </xf>
  </cellXfs>
  <cellStyles count="5">
    <cellStyle name="Comma" xfId="1" builtinId="3"/>
    <cellStyle name="Comma [0]" xfId="2" builtinId="6"/>
    <cellStyle name="Hyperlink" xfId="4" builtinId="8"/>
    <cellStyle name="Normal" xfId="0" builtinId="0"/>
    <cellStyle name="Percent" xfId="3" builtinId="5"/>
  </cellStyles>
  <dxfs count="29"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7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IMOP\India\i4RD\2013%20-%20New%20Application%20Process\OCS%20forms\Budget%20-%20Transla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ראשי-פרטים כלליים וריכוז הוצאות"/>
      <sheetName val="כח אדם - שכר"/>
      <sheetName val="חומרים "/>
      <sheetName val="קבלני משנה "/>
      <sheetName val="ציוד"/>
      <sheetName val="שונות"/>
    </sheetNames>
    <sheetDataSet>
      <sheetData sheetId="0"/>
      <sheetData sheetId="1">
        <row r="224">
          <cell r="K224">
            <v>0</v>
          </cell>
        </row>
        <row r="225">
          <cell r="K225">
            <v>0</v>
          </cell>
        </row>
        <row r="226">
          <cell r="L226">
            <v>0</v>
          </cell>
        </row>
      </sheetData>
      <sheetData sheetId="2">
        <row r="43">
          <cell r="G43">
            <v>0</v>
          </cell>
        </row>
      </sheetData>
      <sheetData sheetId="3"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4">
        <row r="53">
          <cell r="H53">
            <v>0</v>
          </cell>
        </row>
      </sheetData>
      <sheetData sheetId="5">
        <row r="43">
          <cell r="G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zoomScale="115" zoomScaleNormal="115" workbookViewId="0">
      <selection activeCell="J8" sqref="J8"/>
    </sheetView>
  </sheetViews>
  <sheetFormatPr defaultRowHeight="15"/>
  <cols>
    <col min="1" max="1" width="16.5703125" customWidth="1"/>
    <col min="2" max="2" width="10.42578125" customWidth="1"/>
    <col min="3" max="3" width="17.140625" customWidth="1"/>
    <col min="4" max="4" width="19.5703125" customWidth="1"/>
    <col min="5" max="5" width="19.28515625" customWidth="1"/>
    <col min="6" max="6" width="43.28515625" customWidth="1"/>
    <col min="7" max="7" width="17.7109375" customWidth="1"/>
  </cols>
  <sheetData>
    <row r="1" spans="1:6" ht="26.25">
      <c r="A1" s="188" t="s">
        <v>36</v>
      </c>
      <c r="B1" s="187"/>
      <c r="C1" s="189" t="s">
        <v>37</v>
      </c>
      <c r="D1" s="190"/>
      <c r="E1" s="191" t="s">
        <v>35</v>
      </c>
      <c r="F1" s="191"/>
    </row>
    <row r="2" spans="1:6">
      <c r="A2" s="201"/>
      <c r="B2" s="202"/>
      <c r="C2" s="202"/>
      <c r="D2" s="202"/>
      <c r="E2" s="202"/>
      <c r="F2" s="203"/>
    </row>
    <row r="3" spans="1:6">
      <c r="A3" s="123"/>
      <c r="B3" s="124"/>
      <c r="C3" s="125"/>
      <c r="D3" s="126"/>
      <c r="E3" s="127"/>
      <c r="F3" s="128"/>
    </row>
    <row r="4" spans="1:6" ht="15.75">
      <c r="A4" s="206" t="s">
        <v>111</v>
      </c>
      <c r="B4" s="207"/>
      <c r="C4" s="207"/>
      <c r="D4" s="207"/>
      <c r="E4" s="207"/>
      <c r="F4" s="208"/>
    </row>
    <row r="5" spans="1:6" ht="15.75" thickBot="1">
      <c r="A5" s="129"/>
      <c r="B5" s="130"/>
      <c r="C5" s="114"/>
      <c r="D5" s="114"/>
      <c r="E5" s="131" t="s">
        <v>34</v>
      </c>
      <c r="F5" s="132"/>
    </row>
    <row r="6" spans="1:6" ht="10.5" customHeight="1">
      <c r="A6" s="204"/>
      <c r="B6" s="205"/>
      <c r="C6" s="205"/>
      <c r="D6" s="205"/>
      <c r="E6" s="131"/>
      <c r="F6" s="133"/>
    </row>
    <row r="7" spans="1:6">
      <c r="A7" s="198" t="s">
        <v>104</v>
      </c>
      <c r="B7" s="199"/>
      <c r="C7" s="199"/>
      <c r="D7" s="199"/>
      <c r="E7" s="199"/>
      <c r="F7" s="200"/>
    </row>
    <row r="8" spans="1:6">
      <c r="A8" s="212" t="s">
        <v>0</v>
      </c>
      <c r="B8" s="213"/>
      <c r="C8" s="134"/>
      <c r="D8" s="134" t="s">
        <v>1</v>
      </c>
      <c r="E8" s="214" t="s">
        <v>105</v>
      </c>
      <c r="F8" s="215"/>
    </row>
    <row r="9" spans="1:6">
      <c r="A9" s="216"/>
      <c r="B9" s="217"/>
      <c r="C9" s="135"/>
      <c r="D9" s="136"/>
      <c r="E9" s="218"/>
      <c r="F9" s="219"/>
    </row>
    <row r="10" spans="1:6" ht="26.25">
      <c r="A10" s="220" t="s">
        <v>2</v>
      </c>
      <c r="B10" s="137" t="s">
        <v>3</v>
      </c>
      <c r="C10" s="138" t="s">
        <v>4</v>
      </c>
      <c r="D10" s="139" t="s">
        <v>5</v>
      </c>
      <c r="E10" s="140" t="s">
        <v>6</v>
      </c>
      <c r="F10" s="141" t="s">
        <v>7</v>
      </c>
    </row>
    <row r="11" spans="1:6">
      <c r="A11" s="220"/>
      <c r="B11" s="136"/>
      <c r="C11" s="142"/>
      <c r="D11" s="143">
        <f>DATEDIF($B$11,$C$11+1,"m")</f>
        <v>0</v>
      </c>
      <c r="E11" s="135"/>
      <c r="F11" s="144"/>
    </row>
    <row r="12" spans="1:6">
      <c r="A12" s="221" t="s">
        <v>8</v>
      </c>
      <c r="B12" s="222"/>
      <c r="C12" s="138" t="s">
        <v>9</v>
      </c>
      <c r="D12" s="145" t="s">
        <v>10</v>
      </c>
      <c r="E12" s="145" t="s">
        <v>11</v>
      </c>
      <c r="F12" s="141" t="s">
        <v>12</v>
      </c>
    </row>
    <row r="13" spans="1:6">
      <c r="A13" s="223"/>
      <c r="B13" s="224"/>
      <c r="C13" s="146"/>
      <c r="D13" s="146"/>
      <c r="E13" s="146"/>
      <c r="F13" s="147"/>
    </row>
    <row r="14" spans="1:6" ht="26.25">
      <c r="A14" s="221" t="s">
        <v>106</v>
      </c>
      <c r="B14" s="225"/>
      <c r="C14" s="148" t="s">
        <v>15</v>
      </c>
      <c r="D14" s="148" t="s">
        <v>14</v>
      </c>
      <c r="E14" s="226" t="s">
        <v>13</v>
      </c>
      <c r="F14" s="227"/>
    </row>
    <row r="15" spans="1:6" ht="12" customHeight="1">
      <c r="A15" s="228"/>
      <c r="B15" s="229"/>
      <c r="C15" s="149"/>
      <c r="D15" s="150"/>
      <c r="E15" s="230"/>
      <c r="F15" s="231"/>
    </row>
    <row r="16" spans="1:6">
      <c r="A16" s="151"/>
      <c r="B16" s="152"/>
      <c r="C16" s="152"/>
      <c r="D16" s="153"/>
      <c r="E16" s="153"/>
      <c r="F16" s="154"/>
    </row>
    <row r="17" spans="1:6">
      <c r="A17" s="209" t="s">
        <v>19</v>
      </c>
      <c r="B17" s="210"/>
      <c r="C17" s="210"/>
      <c r="D17" s="210"/>
      <c r="E17" s="210"/>
      <c r="F17" s="211"/>
    </row>
    <row r="18" spans="1:6" ht="26.25">
      <c r="A18" s="155"/>
      <c r="B18" s="156" t="s">
        <v>9</v>
      </c>
      <c r="C18" s="157" t="s">
        <v>18</v>
      </c>
      <c r="D18" s="158" t="s">
        <v>17</v>
      </c>
      <c r="E18" s="159" t="s">
        <v>16</v>
      </c>
      <c r="F18" s="160"/>
    </row>
    <row r="19" spans="1:6">
      <c r="A19" s="161"/>
      <c r="B19" s="162">
        <v>1</v>
      </c>
      <c r="C19" s="163" t="s">
        <v>20</v>
      </c>
      <c r="D19" s="164">
        <f>'[1]כח אדם - שכר'!K224</f>
        <v>0</v>
      </c>
      <c r="E19" s="165" t="str">
        <f>IF(D19&gt;0,D19/$D$28,"")</f>
        <v/>
      </c>
      <c r="F19" s="115" t="str">
        <f>IF($G$11&gt;0,C19,"")</f>
        <v/>
      </c>
    </row>
    <row r="20" spans="1:6" ht="25.5">
      <c r="A20" s="161"/>
      <c r="B20" s="166"/>
      <c r="C20" s="163" t="s">
        <v>21</v>
      </c>
      <c r="D20" s="164">
        <f>'[1]כח אדם - שכר'!K225</f>
        <v>0</v>
      </c>
      <c r="E20" s="165" t="str">
        <f>IF(D20&gt;0,D20/$D$28,"")</f>
        <v/>
      </c>
      <c r="F20" s="116" t="s">
        <v>30</v>
      </c>
    </row>
    <row r="21" spans="1:6">
      <c r="A21" s="161"/>
      <c r="B21" s="167"/>
      <c r="C21" s="168" t="s">
        <v>22</v>
      </c>
      <c r="D21" s="164">
        <f>D19+D20</f>
        <v>0</v>
      </c>
      <c r="E21" s="165" t="str">
        <f>IF(D21&gt;0,D21/$D$28,"")</f>
        <v/>
      </c>
      <c r="F21" s="117">
        <f>+'[1]כח אדם - שכר'!L226</f>
        <v>0</v>
      </c>
    </row>
    <row r="22" spans="1:6" ht="25.5">
      <c r="A22" s="155"/>
      <c r="B22" s="169">
        <v>2</v>
      </c>
      <c r="C22" s="170" t="s">
        <v>23</v>
      </c>
      <c r="D22" s="164">
        <f>'[1]חומרים '!G43</f>
        <v>0</v>
      </c>
      <c r="E22" s="165" t="str">
        <f t="shared" ref="E22:E27" si="0">IF(D22&gt;0,D22/$D$28,"")</f>
        <v/>
      </c>
      <c r="F22" s="118" t="str">
        <f t="shared" ref="F22:F28" si="1">IF($G$11&gt;0,C22,"")</f>
        <v/>
      </c>
    </row>
    <row r="23" spans="1:6" ht="25.5">
      <c r="A23" s="161"/>
      <c r="B23" s="162">
        <v>3</v>
      </c>
      <c r="C23" s="171" t="s">
        <v>24</v>
      </c>
      <c r="D23" s="164">
        <f>'[1]קבלני משנה '!H43</f>
        <v>0</v>
      </c>
      <c r="E23" s="165" t="str">
        <f t="shared" si="0"/>
        <v/>
      </c>
      <c r="F23" s="119" t="str">
        <f t="shared" si="1"/>
        <v/>
      </c>
    </row>
    <row r="24" spans="1:6" ht="25.5">
      <c r="A24" s="161"/>
      <c r="B24" s="166"/>
      <c r="C24" s="163" t="s">
        <v>25</v>
      </c>
      <c r="D24" s="164">
        <f>'[1]קבלני משנה '!H44</f>
        <v>0</v>
      </c>
      <c r="E24" s="165" t="str">
        <f t="shared" si="0"/>
        <v/>
      </c>
      <c r="F24" s="119" t="str">
        <f t="shared" si="1"/>
        <v/>
      </c>
    </row>
    <row r="25" spans="1:6" ht="25.5">
      <c r="A25" s="161"/>
      <c r="B25" s="167"/>
      <c r="C25" s="168" t="s">
        <v>26</v>
      </c>
      <c r="D25" s="164">
        <f>'[1]קבלני משנה '!H45</f>
        <v>0</v>
      </c>
      <c r="E25" s="165" t="str">
        <f t="shared" si="0"/>
        <v/>
      </c>
      <c r="F25" s="118" t="str">
        <f t="shared" si="1"/>
        <v/>
      </c>
    </row>
    <row r="26" spans="1:6">
      <c r="A26" s="155"/>
      <c r="B26" s="172">
        <v>5</v>
      </c>
      <c r="C26" s="170" t="s">
        <v>27</v>
      </c>
      <c r="D26" s="164">
        <f>[1]ציוד!H53</f>
        <v>0</v>
      </c>
      <c r="E26" s="165" t="str">
        <f t="shared" si="0"/>
        <v/>
      </c>
      <c r="F26" s="118" t="str">
        <f t="shared" si="1"/>
        <v/>
      </c>
    </row>
    <row r="27" spans="1:6" ht="15.75" thickBot="1">
      <c r="A27" s="155"/>
      <c r="B27" s="173">
        <v>6</v>
      </c>
      <c r="C27" s="174" t="s">
        <v>28</v>
      </c>
      <c r="D27" s="175">
        <f>[1]שונות!G43</f>
        <v>0</v>
      </c>
      <c r="E27" s="165" t="str">
        <f t="shared" si="0"/>
        <v/>
      </c>
      <c r="F27" s="118" t="str">
        <f t="shared" si="1"/>
        <v/>
      </c>
    </row>
    <row r="28" spans="1:6" ht="10.5" customHeight="1">
      <c r="A28" s="176"/>
      <c r="B28" s="177"/>
      <c r="C28" s="178" t="s">
        <v>29</v>
      </c>
      <c r="D28" s="179">
        <f>D21+D22+D25+D26+D27</f>
        <v>0</v>
      </c>
      <c r="E28" s="180" t="str">
        <f>IF($D$28&gt;0,D28/$D$28,"")</f>
        <v/>
      </c>
      <c r="F28" s="181" t="str">
        <f t="shared" si="1"/>
        <v/>
      </c>
    </row>
    <row r="29" spans="1:6">
      <c r="A29" s="120"/>
      <c r="B29" s="121"/>
      <c r="C29" s="121"/>
      <c r="D29" s="121"/>
      <c r="E29" s="121"/>
      <c r="F29" s="182"/>
    </row>
    <row r="30" spans="1:6" ht="12.75" customHeight="1">
      <c r="A30" s="232"/>
      <c r="B30" s="233"/>
      <c r="C30" s="234"/>
      <c r="D30" s="235"/>
      <c r="E30" s="236"/>
      <c r="F30" s="237"/>
    </row>
    <row r="31" spans="1:6">
      <c r="A31" s="238" t="s">
        <v>33</v>
      </c>
      <c r="B31" s="239"/>
      <c r="C31" s="240" t="s">
        <v>32</v>
      </c>
      <c r="D31" s="240"/>
      <c r="E31" s="239" t="s">
        <v>31</v>
      </c>
      <c r="F31" s="241"/>
    </row>
    <row r="32" spans="1:6" ht="15.75" thickBot="1">
      <c r="A32" s="183"/>
      <c r="B32" s="184"/>
      <c r="C32" s="122"/>
      <c r="D32" s="185"/>
      <c r="E32" s="185"/>
      <c r="F32" s="186"/>
    </row>
    <row r="33" spans="1:1">
      <c r="A33" s="196"/>
    </row>
    <row r="34" spans="1:1" ht="18.75">
      <c r="A34" s="197" t="s">
        <v>110</v>
      </c>
    </row>
  </sheetData>
  <mergeCells count="22">
    <mergeCell ref="A30:B30"/>
    <mergeCell ref="C30:D30"/>
    <mergeCell ref="E30:F30"/>
    <mergeCell ref="A31:B31"/>
    <mergeCell ref="C31:D31"/>
    <mergeCell ref="E31:F31"/>
    <mergeCell ref="A7:F7"/>
    <mergeCell ref="A2:F2"/>
    <mergeCell ref="A6:D6"/>
    <mergeCell ref="A4:F4"/>
    <mergeCell ref="A17:F17"/>
    <mergeCell ref="A8:B8"/>
    <mergeCell ref="E8:F8"/>
    <mergeCell ref="A9:B9"/>
    <mergeCell ref="E9:F9"/>
    <mergeCell ref="A10:A11"/>
    <mergeCell ref="A12:B12"/>
    <mergeCell ref="A13:B13"/>
    <mergeCell ref="A14:B14"/>
    <mergeCell ref="E14:F14"/>
    <mergeCell ref="A15:B15"/>
    <mergeCell ref="E15:F15"/>
  </mergeCells>
  <conditionalFormatting sqref="F19:F29">
    <cfRule type="expression" dxfId="28" priority="11" stopIfTrue="1">
      <formula>$G$11&gt;0</formula>
    </cfRule>
  </conditionalFormatting>
  <conditionalFormatting sqref="C11">
    <cfRule type="cellIs" dxfId="27" priority="12" stopIfTrue="1" operator="lessThan">
      <formula>$B$11</formula>
    </cfRule>
    <cfRule type="cellIs" dxfId="26" priority="13" stopIfTrue="1" operator="lessThan">
      <formula>#REF!</formula>
    </cfRule>
    <cfRule type="cellIs" dxfId="25" priority="14" stopIfTrue="1" operator="lessThan">
      <formula>#REF!</formula>
    </cfRule>
  </conditionalFormatting>
  <conditionalFormatting sqref="B11">
    <cfRule type="cellIs" dxfId="24" priority="15" stopIfTrue="1" operator="greaterThan">
      <formula>$C$11</formula>
    </cfRule>
    <cfRule type="cellIs" dxfId="23" priority="16" stopIfTrue="1" operator="greaterThan">
      <formula>#REF!</formula>
    </cfRule>
    <cfRule type="expression" dxfId="22" priority="17" stopIfTrue="1">
      <formula>AND($B$11=0,#REF!&gt;0)</formula>
    </cfRule>
  </conditionalFormatting>
  <conditionalFormatting sqref="F1">
    <cfRule type="expression" dxfId="21" priority="4">
      <formula>SEARCH("סייבר",I1,1)&gt;0</formula>
    </cfRule>
    <cfRule type="expression" dxfId="20" priority="5">
      <formula>$E$4="טכנולוגית החלל"</formula>
    </cfRule>
    <cfRule type="expression" dxfId="19" priority="6">
      <formula>$E$4="חברות קטנות"</formula>
    </cfRule>
  </conditionalFormatting>
  <conditionalFormatting sqref="D9">
    <cfRule type="cellIs" dxfId="18" priority="1" stopIfTrue="1" operator="greaterThan">
      <formula>$C$11</formula>
    </cfRule>
    <cfRule type="cellIs" dxfId="17" priority="2" stopIfTrue="1" operator="greaterThan">
      <formula>#REF!</formula>
    </cfRule>
    <cfRule type="expression" dxfId="16" priority="3" stopIfTrue="1">
      <formula>AND($B$11=0,#REF!&gt;0)</formula>
    </cfRule>
  </conditionalFormatting>
  <dataValidations count="7">
    <dataValidation errorStyle="warning" operator="notEqual" allowBlank="1" showInputMessage="1" showErrorMessage="1" sqref="F13"/>
    <dataValidation errorStyle="warning" operator="greaterThan" allowBlank="1" showInputMessage="1" showErrorMessage="1" sqref="E13"/>
    <dataValidation type="whole" operator="greaterThan" allowBlank="1" showInputMessage="1" showErrorMessage="1" errorTitle="הזנה שגויה" error="נא להזין את מס' החברה באופן תקין.&#10;במידה ולחברה אין מס' בלשכת המדען הראשי, נא לפנות למח' קליטת הבקשות לביצוע רישום מסודר של החברה וקבלת מספר.  " sqref="C9">
      <formula1>0</formula1>
    </dataValidation>
    <dataValidation type="date" operator="greaterThan" allowBlank="1" showInputMessage="1" showErrorMessage="1" error="נא להזין תאריך חוקי: DD/MM/YYYY " sqref="F5">
      <formula1>38352</formula1>
    </dataValidation>
    <dataValidation type="date" operator="greaterThan" allowBlank="1" showInputMessage="1" showErrorMessage="1" sqref="F6">
      <formula1>1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&#10;לחלופין, נא וודאו הזנה נכונה: DD/MM/YYYY (יש להזין את היום האחרון בחודש)" prompt="ניתן להקיש על החץ משמאל לבחירה מתוך רשימה" sqref="C11">
      <formula1>$B$61:$B$99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&#10;לחלופין,  נא וודאו זנה נכונה: DD/MM/YYYY (יש להזין את היום הראשון בחודש)" prompt="ניתן להקיש על החץ משמאל לבחירה מתוך רשימה" sqref="B11">
      <formula1>$A$61:$A$99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0"/>
  <sheetViews>
    <sheetView workbookViewId="0">
      <selection activeCell="F12" sqref="F12"/>
    </sheetView>
  </sheetViews>
  <sheetFormatPr defaultRowHeight="15"/>
  <cols>
    <col min="3" max="3" width="15.5703125" customWidth="1"/>
    <col min="4" max="4" width="17.42578125" customWidth="1"/>
    <col min="5" max="5" width="13.42578125" customWidth="1"/>
    <col min="7" max="7" width="10.5703125" customWidth="1"/>
    <col min="8" max="8" width="10.7109375" customWidth="1"/>
    <col min="9" max="9" width="11.5703125" customWidth="1"/>
  </cols>
  <sheetData>
    <row r="1" spans="1:13" ht="19.5" customHeight="1" thickBot="1">
      <c r="A1" s="250" t="s">
        <v>38</v>
      </c>
      <c r="B1" s="251"/>
      <c r="C1" s="251"/>
      <c r="D1" s="19"/>
      <c r="E1" s="20"/>
      <c r="F1" s="252"/>
      <c r="G1" s="253"/>
      <c r="H1" s="252"/>
      <c r="I1" s="254"/>
      <c r="J1" s="21"/>
      <c r="K1" s="255"/>
      <c r="L1" s="255"/>
      <c r="M1" s="22"/>
    </row>
    <row r="2" spans="1:13" ht="16.5" customHeight="1">
      <c r="A2" s="23"/>
      <c r="B2" s="244" t="s">
        <v>39</v>
      </c>
      <c r="C2" s="245"/>
      <c r="D2" s="245"/>
      <c r="E2" s="245"/>
      <c r="F2" s="246" t="s">
        <v>40</v>
      </c>
      <c r="G2" s="247"/>
      <c r="H2" s="247"/>
      <c r="I2" s="247"/>
      <c r="J2" s="248"/>
      <c r="K2" s="249" t="s">
        <v>41</v>
      </c>
      <c r="L2" s="247"/>
      <c r="M2" s="248"/>
    </row>
    <row r="3" spans="1:13" s="32" customFormat="1" ht="72" customHeight="1">
      <c r="A3" s="24" t="s">
        <v>9</v>
      </c>
      <c r="B3" s="25" t="s">
        <v>42</v>
      </c>
      <c r="C3" s="26" t="s">
        <v>43</v>
      </c>
      <c r="D3" s="27" t="s">
        <v>44</v>
      </c>
      <c r="E3" s="28" t="s">
        <v>45</v>
      </c>
      <c r="F3" s="29" t="s">
        <v>46</v>
      </c>
      <c r="G3" s="26" t="s">
        <v>47</v>
      </c>
      <c r="H3" s="26" t="s">
        <v>48</v>
      </c>
      <c r="I3" s="26" t="s">
        <v>49</v>
      </c>
      <c r="J3" s="30" t="s">
        <v>50</v>
      </c>
      <c r="K3" s="31" t="s">
        <v>51</v>
      </c>
      <c r="L3" s="26" t="s">
        <v>52</v>
      </c>
      <c r="M3" s="30" t="s">
        <v>53</v>
      </c>
    </row>
    <row r="4" spans="1:13" ht="15.75">
      <c r="A4" s="4">
        <v>1</v>
      </c>
      <c r="B4" s="5"/>
      <c r="C4" s="5"/>
      <c r="D4" s="5"/>
      <c r="E4" s="6"/>
      <c r="F4" s="7"/>
      <c r="G4" s="8"/>
      <c r="H4" s="9"/>
      <c r="I4" s="9"/>
      <c r="J4" s="10"/>
      <c r="K4" s="11">
        <f>(IF(OR($B4=0,$C4=0,$D4=0),0,IF(OR($E4=0,($G4+$F4=0),$H4=0),0,MIN((VLOOKUP($E4,#REF!,3,0))*(IF($E4=6,$I4,$H4))*((MIN((VLOOKUP($E4,#REF!,5,0)),(IF($E4=6,$H4,$I4))))),MIN((VLOOKUP($E4,#REF!,3,0)),($F4+$G4))*(IF($E4=6,$I4,((MIN((VLOOKUP($E4,#REF!,5,0)),$I4)))))))))*$J4</f>
        <v>0</v>
      </c>
      <c r="L4" s="12">
        <f>J4*I4*H4/12</f>
        <v>0</v>
      </c>
      <c r="M4" s="13">
        <f>(F4+G4)*J4</f>
        <v>0</v>
      </c>
    </row>
    <row r="5" spans="1:13" ht="15.75">
      <c r="A5" s="4">
        <v>2</v>
      </c>
      <c r="B5" s="5"/>
      <c r="C5" s="5"/>
      <c r="D5" s="5"/>
      <c r="E5" s="6"/>
      <c r="F5" s="7"/>
      <c r="G5" s="8"/>
      <c r="H5" s="9"/>
      <c r="I5" s="9"/>
      <c r="J5" s="10"/>
      <c r="K5" s="11">
        <f>(IF(OR($B5=0,$C5=0,$D5=0),0,IF(OR($E5=0,($G5+$F5=0),$H5=0),0,MIN((VLOOKUP($E5,#REF!,3,0))*(IF($E5=6,$I5,$H5))*((MIN((VLOOKUP($E5,#REF!,5,0)),(IF($E5=6,$H5,$I5))))),MIN((VLOOKUP($E5,#REF!,3,0)),($F5+$G5))*(IF($E5=6,$I5,((MIN((VLOOKUP($E5,#REF!,5,0)),$I5)))))))))*$J5</f>
        <v>0</v>
      </c>
      <c r="L5" s="12">
        <f t="shared" ref="L5:L68" si="0">J5*I5*H5/12</f>
        <v>0</v>
      </c>
      <c r="M5" s="13">
        <f t="shared" ref="M5:M68" si="1">(F5+G5)*J5</f>
        <v>0</v>
      </c>
    </row>
    <row r="6" spans="1:13" ht="15.75">
      <c r="A6" s="4">
        <v>3</v>
      </c>
      <c r="B6" s="5"/>
      <c r="C6" s="5"/>
      <c r="D6" s="5"/>
      <c r="E6" s="6"/>
      <c r="F6" s="7"/>
      <c r="G6" s="8"/>
      <c r="H6" s="9"/>
      <c r="I6" s="9"/>
      <c r="J6" s="10"/>
      <c r="K6" s="11">
        <f>(IF(OR($B6=0,$C6=0,$D6=0),0,IF(OR($E6=0,($G6+$F6=0),$H6=0),0,MIN((VLOOKUP($E6,#REF!,3,0))*(IF($E6=6,$I6,$H6))*((MIN((VLOOKUP($E6,#REF!,5,0)),(IF($E6=6,$H6,$I6))))),MIN((VLOOKUP($E6,#REF!,3,0)),($F6+$G6))*(IF($E6=6,$I6,((MIN((VLOOKUP($E6,#REF!,5,0)),$I6)))))))))*$J6</f>
        <v>0</v>
      </c>
      <c r="L6" s="12">
        <f t="shared" si="0"/>
        <v>0</v>
      </c>
      <c r="M6" s="13">
        <f t="shared" si="1"/>
        <v>0</v>
      </c>
    </row>
    <row r="7" spans="1:13" ht="15.75">
      <c r="A7" s="4">
        <v>4</v>
      </c>
      <c r="B7" s="5"/>
      <c r="C7" s="5"/>
      <c r="D7" s="5"/>
      <c r="E7" s="6"/>
      <c r="F7" s="7"/>
      <c r="G7" s="8"/>
      <c r="H7" s="9"/>
      <c r="I7" s="9"/>
      <c r="J7" s="10"/>
      <c r="K7" s="11">
        <f>(IF(OR($B7=0,$C7=0,$D7=0),0,IF(OR($E7=0,($G7+$F7=0),$H7=0),0,MIN((VLOOKUP($E7,#REF!,3,0))*(IF($E7=6,$I7,$H7))*((MIN((VLOOKUP($E7,#REF!,5,0)),(IF($E7=6,$H7,$I7))))),MIN((VLOOKUP($E7,#REF!,3,0)),($F7+$G7))*(IF($E7=6,$I7,((MIN((VLOOKUP($E7,#REF!,5,0)),$I7)))))))))*$J7</f>
        <v>0</v>
      </c>
      <c r="L7" s="12">
        <f t="shared" si="0"/>
        <v>0</v>
      </c>
      <c r="M7" s="13">
        <f t="shared" si="1"/>
        <v>0</v>
      </c>
    </row>
    <row r="8" spans="1:13" ht="15.75">
      <c r="A8" s="4">
        <v>5</v>
      </c>
      <c r="B8" s="5"/>
      <c r="C8" s="5"/>
      <c r="D8" s="5"/>
      <c r="E8" s="6"/>
      <c r="F8" s="7"/>
      <c r="G8" s="8"/>
      <c r="H8" s="9"/>
      <c r="I8" s="9"/>
      <c r="J8" s="10"/>
      <c r="K8" s="11">
        <f>(IF(OR($B8=0,$C8=0,$D8=0),0,IF(OR($E8=0,($G8+$F8=0),$H8=0),0,MIN((VLOOKUP($E8,#REF!,3,0))*(IF($E8=6,$I8,$H8))*((MIN((VLOOKUP($E8,#REF!,5,0)),(IF($E8=6,$H8,$I8))))),MIN((VLOOKUP($E8,#REF!,3,0)),($F8+$G8))*(IF($E8=6,$I8,((MIN((VLOOKUP($E8,#REF!,5,0)),$I8)))))))))*$J8</f>
        <v>0</v>
      </c>
      <c r="L8" s="12">
        <f t="shared" si="0"/>
        <v>0</v>
      </c>
      <c r="M8" s="13">
        <f t="shared" si="1"/>
        <v>0</v>
      </c>
    </row>
    <row r="9" spans="1:13" ht="15.75">
      <c r="A9" s="4">
        <v>6</v>
      </c>
      <c r="B9" s="5"/>
      <c r="C9" s="5"/>
      <c r="D9" s="5"/>
      <c r="E9" s="6"/>
      <c r="F9" s="7"/>
      <c r="G9" s="8"/>
      <c r="H9" s="9"/>
      <c r="I9" s="9"/>
      <c r="J9" s="10"/>
      <c r="K9" s="11">
        <f>(IF(OR($B9=0,$C9=0,$D9=0),0,IF(OR($E9=0,($G9+$F9=0),$H9=0),0,MIN((VLOOKUP($E9,#REF!,3,0))*(IF($E9=6,$I9,$H9))*((MIN((VLOOKUP($E9,#REF!,5,0)),(IF($E9=6,$H9,$I9))))),MIN((VLOOKUP($E9,#REF!,3,0)),($F9+$G9))*(IF($E9=6,$I9,((MIN((VLOOKUP($E9,#REF!,5,0)),$I9)))))))))*$J9</f>
        <v>0</v>
      </c>
      <c r="L9" s="12">
        <f t="shared" si="0"/>
        <v>0</v>
      </c>
      <c r="M9" s="13">
        <f t="shared" si="1"/>
        <v>0</v>
      </c>
    </row>
    <row r="10" spans="1:13" ht="15.75">
      <c r="A10" s="4">
        <v>7</v>
      </c>
      <c r="B10" s="5"/>
      <c r="C10" s="5"/>
      <c r="D10" s="5"/>
      <c r="E10" s="6"/>
      <c r="F10" s="7"/>
      <c r="G10" s="8"/>
      <c r="H10" s="9"/>
      <c r="I10" s="9"/>
      <c r="J10" s="10"/>
      <c r="K10" s="11">
        <f>(IF(OR($B10=0,$C10=0,$D10=0),0,IF(OR($E10=0,($G10+$F10=0),$H10=0),0,MIN((VLOOKUP($E10,#REF!,3,0))*(IF($E10=6,$I10,$H10))*((MIN((VLOOKUP($E10,#REF!,5,0)),(IF($E10=6,$H10,$I10))))),MIN((VLOOKUP($E10,#REF!,3,0)),($F10+$G10))*(IF($E10=6,$I10,((MIN((VLOOKUP($E10,#REF!,5,0)),$I10)))))))))*$J10</f>
        <v>0</v>
      </c>
      <c r="L10" s="12">
        <f t="shared" si="0"/>
        <v>0</v>
      </c>
      <c r="M10" s="13">
        <f t="shared" si="1"/>
        <v>0</v>
      </c>
    </row>
    <row r="11" spans="1:13" ht="15.75">
      <c r="A11" s="4">
        <v>8</v>
      </c>
      <c r="B11" s="5"/>
      <c r="C11" s="5"/>
      <c r="D11" s="5"/>
      <c r="E11" s="6"/>
      <c r="F11" s="7"/>
      <c r="G11" s="8"/>
      <c r="H11" s="9"/>
      <c r="I11" s="9"/>
      <c r="J11" s="10"/>
      <c r="K11" s="11">
        <f>(IF(OR($B11=0,$C11=0,$D11=0),0,IF(OR($E11=0,($G11+$F11=0),$H11=0),0,MIN((VLOOKUP($E11,#REF!,3,0))*(IF($E11=6,$I11,$H11))*((MIN((VLOOKUP($E11,#REF!,5,0)),(IF($E11=6,$H11,$I11))))),MIN((VLOOKUP($E11,#REF!,3,0)),($F11+$G11))*(IF($E11=6,$I11,((MIN((VLOOKUP($E11,#REF!,5,0)),$I11)))))))))*$J11</f>
        <v>0</v>
      </c>
      <c r="L11" s="12">
        <f t="shared" si="0"/>
        <v>0</v>
      </c>
      <c r="M11" s="13">
        <f t="shared" si="1"/>
        <v>0</v>
      </c>
    </row>
    <row r="12" spans="1:13" ht="15.75">
      <c r="A12" s="4">
        <v>9</v>
      </c>
      <c r="B12" s="5"/>
      <c r="C12" s="5"/>
      <c r="D12" s="5"/>
      <c r="E12" s="6"/>
      <c r="F12" s="7"/>
      <c r="G12" s="8"/>
      <c r="H12" s="9"/>
      <c r="I12" s="9"/>
      <c r="J12" s="10"/>
      <c r="K12" s="11">
        <f>(IF(OR($B12=0,$C12=0,$D12=0),0,IF(OR($E12=0,($G12+$F12=0),$H12=0),0,MIN((VLOOKUP($E12,#REF!,3,0))*(IF($E12=6,$I12,$H12))*((MIN((VLOOKUP($E12,#REF!,5,0)),(IF($E12=6,$H12,$I12))))),MIN((VLOOKUP($E12,#REF!,3,0)),($F12+$G12))*(IF($E12=6,$I12,((MIN((VLOOKUP($E12,#REF!,5,0)),$I12)))))))))*$J12</f>
        <v>0</v>
      </c>
      <c r="L12" s="12">
        <f t="shared" si="0"/>
        <v>0</v>
      </c>
      <c r="M12" s="13">
        <f t="shared" si="1"/>
        <v>0</v>
      </c>
    </row>
    <row r="13" spans="1:13" ht="15.75">
      <c r="A13" s="4">
        <v>10</v>
      </c>
      <c r="B13" s="5"/>
      <c r="C13" s="5"/>
      <c r="D13" s="5"/>
      <c r="E13" s="6"/>
      <c r="F13" s="7"/>
      <c r="G13" s="8"/>
      <c r="H13" s="9"/>
      <c r="I13" s="9"/>
      <c r="J13" s="10"/>
      <c r="K13" s="11">
        <f>(IF(OR($B13=0,$C13=0,$D13=0),0,IF(OR($E13=0,($G13+$F13=0),$H13=0),0,MIN((VLOOKUP($E13,#REF!,3,0))*(IF($E13=6,$I13,$H13))*((MIN((VLOOKUP($E13,#REF!,5,0)),(IF($E13=6,$H13,$I13))))),MIN((VLOOKUP($E13,#REF!,3,0)),($F13+$G13))*(IF($E13=6,$I13,((MIN((VLOOKUP($E13,#REF!,5,0)),$I13)))))))))*$J13</f>
        <v>0</v>
      </c>
      <c r="L13" s="12">
        <f t="shared" si="0"/>
        <v>0</v>
      </c>
      <c r="M13" s="13">
        <f t="shared" si="1"/>
        <v>0</v>
      </c>
    </row>
    <row r="14" spans="1:13" ht="15.75">
      <c r="A14" s="4">
        <v>11</v>
      </c>
      <c r="B14" s="5"/>
      <c r="C14" s="5"/>
      <c r="D14" s="5"/>
      <c r="E14" s="6"/>
      <c r="F14" s="7"/>
      <c r="G14" s="8"/>
      <c r="H14" s="9"/>
      <c r="I14" s="9"/>
      <c r="J14" s="10"/>
      <c r="K14" s="11">
        <f>(IF(OR($B14=0,$C14=0,$D14=0),0,IF(OR($E14=0,($G14+$F14=0),$H14=0),0,MIN((VLOOKUP($E14,#REF!,3,0))*(IF($E14=6,$I14,$H14))*((MIN((VLOOKUP($E14,#REF!,5,0)),(IF($E14=6,$H14,$I14))))),MIN((VLOOKUP($E14,#REF!,3,0)),($F14+$G14))*(IF($E14=6,$I14,((MIN((VLOOKUP($E14,#REF!,5,0)),$I14)))))))))*$J14</f>
        <v>0</v>
      </c>
      <c r="L14" s="12">
        <f t="shared" si="0"/>
        <v>0</v>
      </c>
      <c r="M14" s="13">
        <f t="shared" si="1"/>
        <v>0</v>
      </c>
    </row>
    <row r="15" spans="1:13" ht="15.75">
      <c r="A15" s="4">
        <v>12</v>
      </c>
      <c r="B15" s="5"/>
      <c r="C15" s="5"/>
      <c r="D15" s="5"/>
      <c r="E15" s="6"/>
      <c r="F15" s="7"/>
      <c r="G15" s="8"/>
      <c r="H15" s="9"/>
      <c r="I15" s="9"/>
      <c r="J15" s="10"/>
      <c r="K15" s="11">
        <f>(IF(OR($B15=0,$C15=0,$D15=0),0,IF(OR($E15=0,($G15+$F15=0),$H15=0),0,MIN((VLOOKUP($E15,#REF!,3,0))*(IF($E15=6,$I15,$H15))*((MIN((VLOOKUP($E15,#REF!,5,0)),(IF($E15=6,$H15,$I15))))),MIN((VLOOKUP($E15,#REF!,3,0)),($F15+$G15))*(IF($E15=6,$I15,((MIN((VLOOKUP($E15,#REF!,5,0)),$I15)))))))))*$J15</f>
        <v>0</v>
      </c>
      <c r="L15" s="12">
        <f t="shared" si="0"/>
        <v>0</v>
      </c>
      <c r="M15" s="13">
        <f t="shared" si="1"/>
        <v>0</v>
      </c>
    </row>
    <row r="16" spans="1:13" ht="15.75">
      <c r="A16" s="4">
        <v>13</v>
      </c>
      <c r="B16" s="5"/>
      <c r="C16" s="5"/>
      <c r="D16" s="5"/>
      <c r="E16" s="6"/>
      <c r="F16" s="7"/>
      <c r="G16" s="8"/>
      <c r="H16" s="9"/>
      <c r="I16" s="9"/>
      <c r="J16" s="10"/>
      <c r="K16" s="11">
        <f>(IF(OR($B16=0,$C16=0,$D16=0),0,IF(OR($E16=0,($G16+$F16=0),$H16=0),0,MIN((VLOOKUP($E16,#REF!,3,0))*(IF($E16=6,$I16,$H16))*((MIN((VLOOKUP($E16,#REF!,5,0)),(IF($E16=6,$H16,$I16))))),MIN((VLOOKUP($E16,#REF!,3,0)),($F16+$G16))*(IF($E16=6,$I16,((MIN((VLOOKUP($E16,#REF!,5,0)),$I16)))))))))*$J16</f>
        <v>0</v>
      </c>
      <c r="L16" s="12">
        <f t="shared" si="0"/>
        <v>0</v>
      </c>
      <c r="M16" s="13">
        <f t="shared" si="1"/>
        <v>0</v>
      </c>
    </row>
    <row r="17" spans="1:13" ht="15.75">
      <c r="A17" s="4">
        <v>14</v>
      </c>
      <c r="B17" s="5"/>
      <c r="C17" s="5"/>
      <c r="D17" s="5"/>
      <c r="E17" s="6"/>
      <c r="F17" s="7"/>
      <c r="G17" s="8"/>
      <c r="H17" s="9"/>
      <c r="I17" s="9"/>
      <c r="J17" s="10"/>
      <c r="K17" s="11">
        <f>(IF(OR($B17=0,$C17=0,$D17=0),0,IF(OR($E17=0,($G17+$F17=0),$H17=0),0,MIN((VLOOKUP($E17,#REF!,3,0))*(IF($E17=6,$I17,$H17))*((MIN((VLOOKUP($E17,#REF!,5,0)),(IF($E17=6,$H17,$I17))))),MIN((VLOOKUP($E17,#REF!,3,0)),($F17+$G17))*(IF($E17=6,$I17,((MIN((VLOOKUP($E17,#REF!,5,0)),$I17)))))))))*$J17</f>
        <v>0</v>
      </c>
      <c r="L17" s="12">
        <f t="shared" si="0"/>
        <v>0</v>
      </c>
      <c r="M17" s="13">
        <f t="shared" si="1"/>
        <v>0</v>
      </c>
    </row>
    <row r="18" spans="1:13" ht="15.75">
      <c r="A18" s="4">
        <v>15</v>
      </c>
      <c r="B18" s="5"/>
      <c r="C18" s="5"/>
      <c r="D18" s="5"/>
      <c r="E18" s="6"/>
      <c r="F18" s="7"/>
      <c r="G18" s="8"/>
      <c r="H18" s="9"/>
      <c r="I18" s="9"/>
      <c r="J18" s="10"/>
      <c r="K18" s="11">
        <f>(IF(OR($B18=0,$C18=0,$D18=0),0,IF(OR($E18=0,($G18+$F18=0),$H18=0),0,MIN((VLOOKUP($E18,#REF!,3,0))*(IF($E18=6,$I18,$H18))*((MIN((VLOOKUP($E18,#REF!,5,0)),(IF($E18=6,$H18,$I18))))),MIN((VLOOKUP($E18,#REF!,3,0)),($F18+$G18))*(IF($E18=6,$I18,((MIN((VLOOKUP($E18,#REF!,5,0)),$I18)))))))))*$J18</f>
        <v>0</v>
      </c>
      <c r="L18" s="12">
        <f t="shared" si="0"/>
        <v>0</v>
      </c>
      <c r="M18" s="13">
        <f t="shared" si="1"/>
        <v>0</v>
      </c>
    </row>
    <row r="19" spans="1:13" ht="15.75">
      <c r="A19" s="4">
        <v>16</v>
      </c>
      <c r="B19" s="5"/>
      <c r="C19" s="5"/>
      <c r="D19" s="5"/>
      <c r="E19" s="6"/>
      <c r="F19" s="7"/>
      <c r="G19" s="8"/>
      <c r="H19" s="9"/>
      <c r="I19" s="9"/>
      <c r="J19" s="10"/>
      <c r="K19" s="11">
        <f>(IF(OR($B19=0,$C19=0,$D19=0),0,IF(OR($E19=0,($G19+$F19=0),$H19=0),0,MIN((VLOOKUP($E19,#REF!,3,0))*(IF($E19=6,$I19,$H19))*((MIN((VLOOKUP($E19,#REF!,5,0)),(IF($E19=6,$H19,$I19))))),MIN((VLOOKUP($E19,#REF!,3,0)),($F19+$G19))*(IF($E19=6,$I19,((MIN((VLOOKUP($E19,#REF!,5,0)),$I19)))))))))*$J19</f>
        <v>0</v>
      </c>
      <c r="L19" s="12">
        <f t="shared" si="0"/>
        <v>0</v>
      </c>
      <c r="M19" s="13">
        <f t="shared" si="1"/>
        <v>0</v>
      </c>
    </row>
    <row r="20" spans="1:13" ht="15.75">
      <c r="A20" s="4">
        <v>17</v>
      </c>
      <c r="B20" s="5"/>
      <c r="C20" s="5"/>
      <c r="D20" s="5"/>
      <c r="E20" s="6"/>
      <c r="F20" s="7"/>
      <c r="G20" s="8"/>
      <c r="H20" s="9"/>
      <c r="I20" s="9"/>
      <c r="J20" s="10"/>
      <c r="K20" s="11">
        <f>(IF(OR($B20=0,$C20=0,$D20=0),0,IF(OR($E20=0,($G20+$F20=0),$H20=0),0,MIN((VLOOKUP($E20,#REF!,3,0))*(IF($E20=6,$I20,$H20))*((MIN((VLOOKUP($E20,#REF!,5,0)),(IF($E20=6,$H20,$I20))))),MIN((VLOOKUP($E20,#REF!,3,0)),($F20+$G20))*(IF($E20=6,$I20,((MIN((VLOOKUP($E20,#REF!,5,0)),$I20)))))))))*$J20</f>
        <v>0</v>
      </c>
      <c r="L20" s="12">
        <f t="shared" si="0"/>
        <v>0</v>
      </c>
      <c r="M20" s="13">
        <f t="shared" si="1"/>
        <v>0</v>
      </c>
    </row>
    <row r="21" spans="1:13" ht="16.5" thickBot="1">
      <c r="A21" s="4">
        <v>18</v>
      </c>
      <c r="B21" s="5"/>
      <c r="C21" s="5"/>
      <c r="D21" s="5"/>
      <c r="E21" s="6"/>
      <c r="F21" s="7"/>
      <c r="G21" s="8"/>
      <c r="H21" s="9"/>
      <c r="I21" s="9"/>
      <c r="J21" s="10"/>
      <c r="K21" s="11">
        <f>(IF(OR($B21=0,$C21=0,$D21=0),0,IF(OR($E21=0,($G21+$F21=0),$H21=0),0,MIN((VLOOKUP($E21,#REF!,3,0))*(IF($E21=6,$I21,$H21))*((MIN((VLOOKUP($E21,#REF!,5,0)),(IF($E21=6,$H21,$I21))))),MIN((VLOOKUP($E21,#REF!,3,0)),($F21+$G21))*(IF($E21=6,$I21,((MIN((VLOOKUP($E21,#REF!,5,0)),$I21)))))))))*$J21</f>
        <v>0</v>
      </c>
      <c r="L21" s="12">
        <f t="shared" si="0"/>
        <v>0</v>
      </c>
      <c r="M21" s="13">
        <f t="shared" si="1"/>
        <v>0</v>
      </c>
    </row>
    <row r="22" spans="1:13" ht="16.5" hidden="1" thickBot="1">
      <c r="A22" s="4">
        <v>19</v>
      </c>
      <c r="B22" s="5"/>
      <c r="C22" s="5"/>
      <c r="D22" s="5"/>
      <c r="E22" s="6"/>
      <c r="F22" s="7"/>
      <c r="G22" s="8"/>
      <c r="H22" s="9"/>
      <c r="I22" s="9"/>
      <c r="J22" s="10"/>
      <c r="K22" s="11">
        <f>(IF(OR($B22=0,$C22=0,$D22=0),0,IF(OR($E22=0,($G22+$F22=0),$H22=0),0,MIN((VLOOKUP($E22,#REF!,3,0))*(IF($E22=6,$I22,$H22))*((MIN((VLOOKUP($E22,#REF!,5,0)),(IF($E22=6,$H22,$I22))))),MIN((VLOOKUP($E22,#REF!,3,0)),($F22+$G22))*(IF($E22=6,$I22,((MIN((VLOOKUP($E22,#REF!,5,0)),$I22)))))))))*$J22</f>
        <v>0</v>
      </c>
      <c r="L22" s="12">
        <f t="shared" si="0"/>
        <v>0</v>
      </c>
      <c r="M22" s="13">
        <f t="shared" si="1"/>
        <v>0</v>
      </c>
    </row>
    <row r="23" spans="1:13" ht="16.5" hidden="1" thickBot="1">
      <c r="A23" s="4">
        <v>20</v>
      </c>
      <c r="B23" s="5"/>
      <c r="C23" s="5"/>
      <c r="D23" s="5"/>
      <c r="E23" s="6"/>
      <c r="F23" s="7"/>
      <c r="G23" s="8"/>
      <c r="H23" s="9"/>
      <c r="I23" s="9"/>
      <c r="J23" s="10"/>
      <c r="K23" s="11">
        <f>(IF(OR($B23=0,$C23=0,$D23=0),0,IF(OR($E23=0,($G23+$F23=0),$H23=0),0,MIN((VLOOKUP($E23,#REF!,3,0))*(IF($E23=6,$I23,$H23))*((MIN((VLOOKUP($E23,#REF!,5,0)),(IF($E23=6,$H23,$I23))))),MIN((VLOOKUP($E23,#REF!,3,0)),($F23+$G23))*(IF($E23=6,$I23,((MIN((VLOOKUP($E23,#REF!,5,0)),$I23)))))))))*$J23</f>
        <v>0</v>
      </c>
      <c r="L23" s="12">
        <f t="shared" si="0"/>
        <v>0</v>
      </c>
      <c r="M23" s="13">
        <f t="shared" si="1"/>
        <v>0</v>
      </c>
    </row>
    <row r="24" spans="1:13" ht="16.5" hidden="1" thickBot="1">
      <c r="A24" s="4">
        <v>21</v>
      </c>
      <c r="B24" s="5"/>
      <c r="C24" s="5"/>
      <c r="D24" s="5"/>
      <c r="E24" s="6"/>
      <c r="F24" s="7"/>
      <c r="G24" s="8"/>
      <c r="H24" s="9"/>
      <c r="I24" s="9"/>
      <c r="J24" s="10"/>
      <c r="K24" s="11">
        <f>(IF(OR($B24=0,$C24=0,$D24=0),0,IF(OR($E24=0,($G24+$F24=0),$H24=0),0,MIN((VLOOKUP($E24,#REF!,3,0))*(IF($E24=6,$I24,$H24))*((MIN((VLOOKUP($E24,#REF!,5,0)),(IF($E24=6,$H24,$I24))))),MIN((VLOOKUP($E24,#REF!,3,0)),($F24+$G24))*(IF($E24=6,$I24,((MIN((VLOOKUP($E24,#REF!,5,0)),$I24)))))))))*$J24</f>
        <v>0</v>
      </c>
      <c r="L24" s="12">
        <f t="shared" si="0"/>
        <v>0</v>
      </c>
      <c r="M24" s="13">
        <f t="shared" si="1"/>
        <v>0</v>
      </c>
    </row>
    <row r="25" spans="1:13" ht="16.5" hidden="1" thickBot="1">
      <c r="A25" s="4">
        <v>22</v>
      </c>
      <c r="B25" s="5"/>
      <c r="C25" s="5"/>
      <c r="D25" s="5"/>
      <c r="E25" s="6"/>
      <c r="F25" s="7"/>
      <c r="G25" s="8"/>
      <c r="H25" s="9"/>
      <c r="I25" s="9"/>
      <c r="J25" s="10"/>
      <c r="K25" s="11">
        <f>(IF(OR($B25=0,$C25=0,$D25=0),0,IF(OR($E25=0,($G25+$F25=0),$H25=0),0,MIN((VLOOKUP($E25,#REF!,3,0))*(IF($E25=6,$I25,$H25))*((MIN((VLOOKUP($E25,#REF!,5,0)),(IF($E25=6,$H25,$I25))))),MIN((VLOOKUP($E25,#REF!,3,0)),($F25+$G25))*(IF($E25=6,$I25,((MIN((VLOOKUP($E25,#REF!,5,0)),$I25)))))))))*$J25</f>
        <v>0</v>
      </c>
      <c r="L25" s="12">
        <f t="shared" si="0"/>
        <v>0</v>
      </c>
      <c r="M25" s="13">
        <f t="shared" si="1"/>
        <v>0</v>
      </c>
    </row>
    <row r="26" spans="1:13" ht="16.5" hidden="1" thickBot="1">
      <c r="A26" s="4">
        <v>23</v>
      </c>
      <c r="B26" s="5"/>
      <c r="C26" s="5"/>
      <c r="D26" s="5"/>
      <c r="E26" s="6"/>
      <c r="F26" s="7"/>
      <c r="G26" s="8"/>
      <c r="H26" s="9"/>
      <c r="I26" s="9"/>
      <c r="J26" s="10"/>
      <c r="K26" s="11">
        <f>(IF(OR($B26=0,$C26=0,$D26=0),0,IF(OR($E26=0,($G26+$F26=0),$H26=0),0,MIN((VLOOKUP($E26,#REF!,3,0))*(IF($E26=6,$I26,$H26))*((MIN((VLOOKUP($E26,#REF!,5,0)),(IF($E26=6,$H26,$I26))))),MIN((VLOOKUP($E26,#REF!,3,0)),($F26+$G26))*(IF($E26=6,$I26,((MIN((VLOOKUP($E26,#REF!,5,0)),$I26)))))))))*$J26</f>
        <v>0</v>
      </c>
      <c r="L26" s="12">
        <f t="shared" si="0"/>
        <v>0</v>
      </c>
      <c r="M26" s="13">
        <f t="shared" si="1"/>
        <v>0</v>
      </c>
    </row>
    <row r="27" spans="1:13" ht="16.5" hidden="1" thickBot="1">
      <c r="A27" s="4">
        <v>24</v>
      </c>
      <c r="B27" s="5"/>
      <c r="C27" s="5"/>
      <c r="D27" s="5"/>
      <c r="E27" s="6"/>
      <c r="F27" s="7"/>
      <c r="G27" s="8"/>
      <c r="H27" s="9"/>
      <c r="I27" s="9"/>
      <c r="J27" s="10"/>
      <c r="K27" s="11">
        <f>(IF(OR($B27=0,$C27=0,$D27=0),0,IF(OR($E27=0,($G27+$F27=0),$H27=0),0,MIN((VLOOKUP($E27,#REF!,3,0))*(IF($E27=6,$I27,$H27))*((MIN((VLOOKUP($E27,#REF!,5,0)),(IF($E27=6,$H27,$I27))))),MIN((VLOOKUP($E27,#REF!,3,0)),($F27+$G27))*(IF($E27=6,$I27,((MIN((VLOOKUP($E27,#REF!,5,0)),$I27)))))))))*$J27</f>
        <v>0</v>
      </c>
      <c r="L27" s="12">
        <f t="shared" si="0"/>
        <v>0</v>
      </c>
      <c r="M27" s="13">
        <f t="shared" si="1"/>
        <v>0</v>
      </c>
    </row>
    <row r="28" spans="1:13" ht="16.5" hidden="1" thickBot="1">
      <c r="A28" s="4">
        <v>25</v>
      </c>
      <c r="B28" s="5"/>
      <c r="C28" s="5"/>
      <c r="D28" s="5"/>
      <c r="E28" s="6"/>
      <c r="F28" s="7"/>
      <c r="G28" s="8"/>
      <c r="H28" s="9"/>
      <c r="I28" s="9"/>
      <c r="J28" s="10"/>
      <c r="K28" s="11">
        <f>(IF(OR($B28=0,$C28=0,$D28=0),0,IF(OR($E28=0,($G28+$F28=0),$H28=0),0,MIN((VLOOKUP($E28,#REF!,3,0))*(IF($E28=6,$I28,$H28))*((MIN((VLOOKUP($E28,#REF!,5,0)),(IF($E28=6,$H28,$I28))))),MIN((VLOOKUP($E28,#REF!,3,0)),($F28+$G28))*(IF($E28=6,$I28,((MIN((VLOOKUP($E28,#REF!,5,0)),$I28)))))))))*$J28</f>
        <v>0</v>
      </c>
      <c r="L28" s="12">
        <f t="shared" si="0"/>
        <v>0</v>
      </c>
      <c r="M28" s="13">
        <f t="shared" si="1"/>
        <v>0</v>
      </c>
    </row>
    <row r="29" spans="1:13" ht="16.5" hidden="1" thickBot="1">
      <c r="A29" s="4">
        <v>26</v>
      </c>
      <c r="B29" s="5"/>
      <c r="C29" s="5"/>
      <c r="D29" s="5"/>
      <c r="E29" s="6"/>
      <c r="F29" s="7"/>
      <c r="G29" s="8"/>
      <c r="H29" s="9"/>
      <c r="I29" s="9"/>
      <c r="J29" s="10"/>
      <c r="K29" s="11">
        <f>(IF(OR($B29=0,$C29=0,$D29=0),0,IF(OR($E29=0,($G29+$F29=0),$H29=0),0,MIN((VLOOKUP($E29,#REF!,3,0))*(IF($E29=6,$I29,$H29))*((MIN((VLOOKUP($E29,#REF!,5,0)),(IF($E29=6,$H29,$I29))))),MIN((VLOOKUP($E29,#REF!,3,0)),($F29+$G29))*(IF($E29=6,$I29,((MIN((VLOOKUP($E29,#REF!,5,0)),$I29)))))))))*$J29</f>
        <v>0</v>
      </c>
      <c r="L29" s="12">
        <f t="shared" si="0"/>
        <v>0</v>
      </c>
      <c r="M29" s="13">
        <f t="shared" si="1"/>
        <v>0</v>
      </c>
    </row>
    <row r="30" spans="1:13" ht="16.5" hidden="1" thickBot="1">
      <c r="A30" s="4">
        <v>27</v>
      </c>
      <c r="B30" s="5"/>
      <c r="C30" s="5"/>
      <c r="D30" s="5"/>
      <c r="E30" s="6"/>
      <c r="F30" s="7"/>
      <c r="G30" s="8"/>
      <c r="H30" s="9"/>
      <c r="I30" s="9"/>
      <c r="J30" s="10"/>
      <c r="K30" s="11">
        <f>(IF(OR($B30=0,$C30=0,$D30=0),0,IF(OR($E30=0,($G30+$F30=0),$H30=0),0,MIN((VLOOKUP($E30,#REF!,3,0))*(IF($E30=6,$I30,$H30))*((MIN((VLOOKUP($E30,#REF!,5,0)),(IF($E30=6,$H30,$I30))))),MIN((VLOOKUP($E30,#REF!,3,0)),($F30+$G30))*(IF($E30=6,$I30,((MIN((VLOOKUP($E30,#REF!,5,0)),$I30)))))))))*$J30</f>
        <v>0</v>
      </c>
      <c r="L30" s="12">
        <f t="shared" si="0"/>
        <v>0</v>
      </c>
      <c r="M30" s="13">
        <f t="shared" si="1"/>
        <v>0</v>
      </c>
    </row>
    <row r="31" spans="1:13" ht="16.5" hidden="1" thickBot="1">
      <c r="A31" s="4">
        <v>28</v>
      </c>
      <c r="B31" s="5"/>
      <c r="C31" s="5"/>
      <c r="D31" s="5"/>
      <c r="E31" s="6"/>
      <c r="F31" s="7"/>
      <c r="G31" s="8"/>
      <c r="H31" s="9"/>
      <c r="I31" s="9"/>
      <c r="J31" s="10"/>
      <c r="K31" s="11">
        <f>(IF(OR($B31=0,$C31=0,$D31=0),0,IF(OR($E31=0,($G31+$F31=0),$H31=0),0,MIN((VLOOKUP($E31,#REF!,3,0))*(IF($E31=6,$I31,$H31))*((MIN((VLOOKUP($E31,#REF!,5,0)),(IF($E31=6,$H31,$I31))))),MIN((VLOOKUP($E31,#REF!,3,0)),($F31+$G31))*(IF($E31=6,$I31,((MIN((VLOOKUP($E31,#REF!,5,0)),$I31)))))))))*$J31</f>
        <v>0</v>
      </c>
      <c r="L31" s="12">
        <f t="shared" si="0"/>
        <v>0</v>
      </c>
      <c r="M31" s="13">
        <f t="shared" si="1"/>
        <v>0</v>
      </c>
    </row>
    <row r="32" spans="1:13" ht="16.5" hidden="1" thickBot="1">
      <c r="A32" s="4">
        <v>29</v>
      </c>
      <c r="B32" s="5"/>
      <c r="C32" s="5"/>
      <c r="D32" s="5"/>
      <c r="E32" s="6"/>
      <c r="F32" s="7"/>
      <c r="G32" s="8"/>
      <c r="H32" s="9"/>
      <c r="I32" s="9"/>
      <c r="J32" s="10"/>
      <c r="K32" s="11">
        <f>(IF(OR($B32=0,$C32=0,$D32=0),0,IF(OR($E32=0,($G32+$F32=0),$H32=0),0,MIN((VLOOKUP($E32,#REF!,3,0))*(IF($E32=6,$I32,$H32))*((MIN((VLOOKUP($E32,#REF!,5,0)),(IF($E32=6,$H32,$I32))))),MIN((VLOOKUP($E32,#REF!,3,0)),($F32+$G32))*(IF($E32=6,$I32,((MIN((VLOOKUP($E32,#REF!,5,0)),$I32)))))))))*$J32</f>
        <v>0</v>
      </c>
      <c r="L32" s="12">
        <f t="shared" si="0"/>
        <v>0</v>
      </c>
      <c r="M32" s="13">
        <f t="shared" si="1"/>
        <v>0</v>
      </c>
    </row>
    <row r="33" spans="1:13" ht="16.5" hidden="1" thickBot="1">
      <c r="A33" s="4">
        <v>30</v>
      </c>
      <c r="B33" s="5"/>
      <c r="C33" s="5"/>
      <c r="D33" s="5"/>
      <c r="E33" s="6"/>
      <c r="F33" s="7"/>
      <c r="G33" s="8"/>
      <c r="H33" s="9"/>
      <c r="I33" s="9"/>
      <c r="J33" s="10"/>
      <c r="K33" s="11">
        <f>(IF(OR($B33=0,$C33=0,$D33=0),0,IF(OR($E33=0,($G33+$F33=0),$H33=0),0,MIN((VLOOKUP($E33,#REF!,3,0))*(IF($E33=6,$I33,$H33))*((MIN((VLOOKUP($E33,#REF!,5,0)),(IF($E33=6,$H33,$I33))))),MIN((VLOOKUP($E33,#REF!,3,0)),($F33+$G33))*(IF($E33=6,$I33,((MIN((VLOOKUP($E33,#REF!,5,0)),$I33)))))))))*$J33</f>
        <v>0</v>
      </c>
      <c r="L33" s="12">
        <f t="shared" si="0"/>
        <v>0</v>
      </c>
      <c r="M33" s="13">
        <f t="shared" si="1"/>
        <v>0</v>
      </c>
    </row>
    <row r="34" spans="1:13" ht="16.5" hidden="1" thickBot="1">
      <c r="A34" s="4">
        <v>31</v>
      </c>
      <c r="B34" s="5"/>
      <c r="C34" s="5"/>
      <c r="D34" s="5"/>
      <c r="E34" s="6"/>
      <c r="F34" s="7"/>
      <c r="G34" s="8"/>
      <c r="H34" s="9"/>
      <c r="I34" s="9"/>
      <c r="J34" s="10"/>
      <c r="K34" s="11">
        <f>(IF(OR($B34=0,$C34=0,$D34=0),0,IF(OR($E34=0,($G34+$F34=0),$H34=0),0,MIN((VLOOKUP($E34,#REF!,3,0))*(IF($E34=6,$I34,$H34))*((MIN((VLOOKUP($E34,#REF!,5,0)),(IF($E34=6,$H34,$I34))))),MIN((VLOOKUP($E34,#REF!,3,0)),($F34+$G34))*(IF($E34=6,$I34,((MIN((VLOOKUP($E34,#REF!,5,0)),$I34)))))))))*$J34</f>
        <v>0</v>
      </c>
      <c r="L34" s="12">
        <f t="shared" si="0"/>
        <v>0</v>
      </c>
      <c r="M34" s="13">
        <f t="shared" si="1"/>
        <v>0</v>
      </c>
    </row>
    <row r="35" spans="1:13" ht="16.5" hidden="1" thickBot="1">
      <c r="A35" s="4">
        <v>32</v>
      </c>
      <c r="B35" s="5"/>
      <c r="C35" s="5"/>
      <c r="D35" s="5"/>
      <c r="E35" s="6"/>
      <c r="F35" s="7"/>
      <c r="G35" s="8"/>
      <c r="H35" s="9"/>
      <c r="I35" s="9"/>
      <c r="J35" s="10"/>
      <c r="K35" s="11">
        <f>(IF(OR($B35=0,$C35=0,$D35=0),0,IF(OR($E35=0,($G35+$F35=0),$H35=0),0,MIN((VLOOKUP($E35,#REF!,3,0))*(IF($E35=6,$I35,$H35))*((MIN((VLOOKUP($E35,#REF!,5,0)),(IF($E35=6,$H35,$I35))))),MIN((VLOOKUP($E35,#REF!,3,0)),($F35+$G35))*(IF($E35=6,$I35,((MIN((VLOOKUP($E35,#REF!,5,0)),$I35)))))))))*$J35</f>
        <v>0</v>
      </c>
      <c r="L35" s="12">
        <f t="shared" si="0"/>
        <v>0</v>
      </c>
      <c r="M35" s="13">
        <f t="shared" si="1"/>
        <v>0</v>
      </c>
    </row>
    <row r="36" spans="1:13" ht="16.5" hidden="1" thickBot="1">
      <c r="A36" s="4">
        <v>33</v>
      </c>
      <c r="B36" s="5"/>
      <c r="C36" s="5"/>
      <c r="D36" s="5"/>
      <c r="E36" s="6"/>
      <c r="F36" s="7"/>
      <c r="G36" s="8"/>
      <c r="H36" s="9"/>
      <c r="I36" s="9"/>
      <c r="J36" s="10"/>
      <c r="K36" s="11">
        <f>(IF(OR($B36=0,$C36=0,$D36=0),0,IF(OR($E36=0,($G36+$F36=0),$H36=0),0,MIN((VLOOKUP($E36,#REF!,3,0))*(IF($E36=6,$I36,$H36))*((MIN((VLOOKUP($E36,#REF!,5,0)),(IF($E36=6,$H36,$I36))))),MIN((VLOOKUP($E36,#REF!,3,0)),($F36+$G36))*(IF($E36=6,$I36,((MIN((VLOOKUP($E36,#REF!,5,0)),$I36)))))))))*$J36</f>
        <v>0</v>
      </c>
      <c r="L36" s="12">
        <f t="shared" si="0"/>
        <v>0</v>
      </c>
      <c r="M36" s="13">
        <f t="shared" si="1"/>
        <v>0</v>
      </c>
    </row>
    <row r="37" spans="1:13" ht="16.5" hidden="1" thickBot="1">
      <c r="A37" s="4">
        <v>34</v>
      </c>
      <c r="B37" s="5"/>
      <c r="C37" s="5"/>
      <c r="D37" s="5"/>
      <c r="E37" s="6"/>
      <c r="F37" s="7"/>
      <c r="G37" s="8"/>
      <c r="H37" s="9"/>
      <c r="I37" s="9"/>
      <c r="J37" s="10"/>
      <c r="K37" s="11">
        <f>(IF(OR($B37=0,$C37=0,$D37=0),0,IF(OR($E37=0,($G37+$F37=0),$H37=0),0,MIN((VLOOKUP($E37,#REF!,3,0))*(IF($E37=6,$I37,$H37))*((MIN((VLOOKUP($E37,#REF!,5,0)),(IF($E37=6,$H37,$I37))))),MIN((VLOOKUP($E37,#REF!,3,0)),($F37+$G37))*(IF($E37=6,$I37,((MIN((VLOOKUP($E37,#REF!,5,0)),$I37)))))))))*$J37</f>
        <v>0</v>
      </c>
      <c r="L37" s="12">
        <f t="shared" si="0"/>
        <v>0</v>
      </c>
      <c r="M37" s="13">
        <f t="shared" si="1"/>
        <v>0</v>
      </c>
    </row>
    <row r="38" spans="1:13" ht="16.5" hidden="1" thickBot="1">
      <c r="A38" s="4">
        <v>35</v>
      </c>
      <c r="B38" s="5"/>
      <c r="C38" s="5"/>
      <c r="D38" s="5"/>
      <c r="E38" s="6"/>
      <c r="F38" s="7"/>
      <c r="G38" s="8"/>
      <c r="H38" s="9"/>
      <c r="I38" s="9"/>
      <c r="J38" s="10"/>
      <c r="K38" s="11">
        <f>(IF(OR($B38=0,$C38=0,$D38=0),0,IF(OR($E38=0,($G38+$F38=0),$H38=0),0,MIN((VLOOKUP($E38,#REF!,3,0))*(IF($E38=6,$I38,$H38))*((MIN((VLOOKUP($E38,#REF!,5,0)),(IF($E38=6,$H38,$I38))))),MIN((VLOOKUP($E38,#REF!,3,0)),($F38+$G38))*(IF($E38=6,$I38,((MIN((VLOOKUP($E38,#REF!,5,0)),$I38)))))))))*$J38</f>
        <v>0</v>
      </c>
      <c r="L38" s="12">
        <f t="shared" si="0"/>
        <v>0</v>
      </c>
      <c r="M38" s="13">
        <f t="shared" si="1"/>
        <v>0</v>
      </c>
    </row>
    <row r="39" spans="1:13" ht="16.5" hidden="1" thickBot="1">
      <c r="A39" s="4">
        <v>36</v>
      </c>
      <c r="B39" s="5"/>
      <c r="C39" s="5"/>
      <c r="D39" s="5"/>
      <c r="E39" s="6"/>
      <c r="F39" s="7"/>
      <c r="G39" s="8"/>
      <c r="H39" s="9"/>
      <c r="I39" s="9"/>
      <c r="J39" s="10"/>
      <c r="K39" s="11">
        <f>(IF(OR($B39=0,$C39=0,$D39=0),0,IF(OR($E39=0,($G39+$F39=0),$H39=0),0,MIN((VLOOKUP($E39,#REF!,3,0))*(IF($E39=6,$I39,$H39))*((MIN((VLOOKUP($E39,#REF!,5,0)),(IF($E39=6,$H39,$I39))))),MIN((VLOOKUP($E39,#REF!,3,0)),($F39+$G39))*(IF($E39=6,$I39,((MIN((VLOOKUP($E39,#REF!,5,0)),$I39)))))))))*$J39</f>
        <v>0</v>
      </c>
      <c r="L39" s="12">
        <f t="shared" si="0"/>
        <v>0</v>
      </c>
      <c r="M39" s="13">
        <f t="shared" si="1"/>
        <v>0</v>
      </c>
    </row>
    <row r="40" spans="1:13" ht="16.5" hidden="1" thickBot="1">
      <c r="A40" s="4">
        <v>37</v>
      </c>
      <c r="B40" s="5"/>
      <c r="C40" s="5"/>
      <c r="D40" s="5"/>
      <c r="E40" s="6"/>
      <c r="F40" s="7"/>
      <c r="G40" s="8"/>
      <c r="H40" s="9"/>
      <c r="I40" s="9"/>
      <c r="J40" s="10"/>
      <c r="K40" s="11">
        <f>(IF(OR($B40=0,$C40=0,$D40=0),0,IF(OR($E40=0,($G40+$F40=0),$H40=0),0,MIN((VLOOKUP($E40,#REF!,3,0))*(IF($E40=6,$I40,$H40))*((MIN((VLOOKUP($E40,#REF!,5,0)),(IF($E40=6,$H40,$I40))))),MIN((VLOOKUP($E40,#REF!,3,0)),($F40+$G40))*(IF($E40=6,$I40,((MIN((VLOOKUP($E40,#REF!,5,0)),$I40)))))))))*$J40</f>
        <v>0</v>
      </c>
      <c r="L40" s="12">
        <f t="shared" si="0"/>
        <v>0</v>
      </c>
      <c r="M40" s="13">
        <f t="shared" si="1"/>
        <v>0</v>
      </c>
    </row>
    <row r="41" spans="1:13" ht="16.5" hidden="1" thickBot="1">
      <c r="A41" s="4">
        <v>38</v>
      </c>
      <c r="B41" s="5"/>
      <c r="C41" s="5"/>
      <c r="D41" s="5"/>
      <c r="E41" s="6"/>
      <c r="F41" s="7"/>
      <c r="G41" s="8"/>
      <c r="H41" s="9"/>
      <c r="I41" s="9"/>
      <c r="J41" s="10"/>
      <c r="K41" s="11">
        <f>(IF(OR($B41=0,$C41=0,$D41=0),0,IF(OR($E41=0,($G41+$F41=0),$H41=0),0,MIN((VLOOKUP($E41,#REF!,3,0))*(IF($E41=6,$I41,$H41))*((MIN((VLOOKUP($E41,#REF!,5,0)),(IF($E41=6,$H41,$I41))))),MIN((VLOOKUP($E41,#REF!,3,0)),($F41+$G41))*(IF($E41=6,$I41,((MIN((VLOOKUP($E41,#REF!,5,0)),$I41)))))))))*$J41</f>
        <v>0</v>
      </c>
      <c r="L41" s="12">
        <f t="shared" si="0"/>
        <v>0</v>
      </c>
      <c r="M41" s="13">
        <f t="shared" si="1"/>
        <v>0</v>
      </c>
    </row>
    <row r="42" spans="1:13" ht="16.5" hidden="1" thickBot="1">
      <c r="A42" s="4">
        <v>39</v>
      </c>
      <c r="B42" s="5"/>
      <c r="C42" s="5"/>
      <c r="D42" s="5"/>
      <c r="E42" s="6"/>
      <c r="F42" s="7"/>
      <c r="G42" s="8"/>
      <c r="H42" s="9"/>
      <c r="I42" s="9"/>
      <c r="J42" s="10"/>
      <c r="K42" s="11">
        <f>(IF(OR($B42=0,$C42=0,$D42=0),0,IF(OR($E42=0,($G42+$F42=0),$H42=0),0,MIN((VLOOKUP($E42,#REF!,3,0))*(IF($E42=6,$I42,$H42))*((MIN((VLOOKUP($E42,#REF!,5,0)),(IF($E42=6,$H42,$I42))))),MIN((VLOOKUP($E42,#REF!,3,0)),($F42+$G42))*(IF($E42=6,$I42,((MIN((VLOOKUP($E42,#REF!,5,0)),$I42)))))))))*$J42</f>
        <v>0</v>
      </c>
      <c r="L42" s="12">
        <f t="shared" si="0"/>
        <v>0</v>
      </c>
      <c r="M42" s="13">
        <f t="shared" si="1"/>
        <v>0</v>
      </c>
    </row>
    <row r="43" spans="1:13" ht="16.5" hidden="1" thickBot="1">
      <c r="A43" s="4">
        <v>40</v>
      </c>
      <c r="B43" s="5"/>
      <c r="C43" s="5"/>
      <c r="D43" s="5"/>
      <c r="E43" s="6"/>
      <c r="F43" s="7"/>
      <c r="G43" s="8"/>
      <c r="H43" s="9"/>
      <c r="I43" s="9"/>
      <c r="J43" s="10"/>
      <c r="K43" s="11">
        <f>(IF(OR($B43=0,$C43=0,$D43=0),0,IF(OR($E43=0,($G43+$F43=0),$H43=0),0,MIN((VLOOKUP($E43,#REF!,3,0))*(IF($E43=6,$I43,$H43))*((MIN((VLOOKUP($E43,#REF!,5,0)),(IF($E43=6,$H43,$I43))))),MIN((VLOOKUP($E43,#REF!,3,0)),($F43+$G43))*(IF($E43=6,$I43,((MIN((VLOOKUP($E43,#REF!,5,0)),$I43)))))))))*$J43</f>
        <v>0</v>
      </c>
      <c r="L43" s="12">
        <f t="shared" si="0"/>
        <v>0</v>
      </c>
      <c r="M43" s="13">
        <f t="shared" si="1"/>
        <v>0</v>
      </c>
    </row>
    <row r="44" spans="1:13" ht="16.5" hidden="1" thickBot="1">
      <c r="A44" s="4">
        <v>41</v>
      </c>
      <c r="B44" s="5"/>
      <c r="C44" s="5"/>
      <c r="D44" s="5"/>
      <c r="E44" s="6"/>
      <c r="F44" s="7"/>
      <c r="G44" s="8"/>
      <c r="H44" s="9"/>
      <c r="I44" s="9"/>
      <c r="J44" s="10"/>
      <c r="K44" s="11">
        <f>(IF(OR($B44=0,$C44=0,$D44=0),0,IF(OR($E44=0,($G44+$F44=0),$H44=0),0,MIN((VLOOKUP($E44,#REF!,3,0))*(IF($E44=6,$I44,$H44))*((MIN((VLOOKUP($E44,#REF!,5,0)),(IF($E44=6,$H44,$I44))))),MIN((VLOOKUP($E44,#REF!,3,0)),($F44+$G44))*(IF($E44=6,$I44,((MIN((VLOOKUP($E44,#REF!,5,0)),$I44)))))))))*$J44</f>
        <v>0</v>
      </c>
      <c r="L44" s="12">
        <f t="shared" si="0"/>
        <v>0</v>
      </c>
      <c r="M44" s="13">
        <f t="shared" si="1"/>
        <v>0</v>
      </c>
    </row>
    <row r="45" spans="1:13" ht="16.5" hidden="1" thickBot="1">
      <c r="A45" s="4">
        <v>42</v>
      </c>
      <c r="B45" s="5"/>
      <c r="C45" s="5"/>
      <c r="D45" s="5"/>
      <c r="E45" s="6"/>
      <c r="F45" s="7"/>
      <c r="G45" s="8"/>
      <c r="H45" s="9"/>
      <c r="I45" s="9"/>
      <c r="J45" s="10"/>
      <c r="K45" s="11">
        <f>(IF(OR($B45=0,$C45=0,$D45=0),0,IF(OR($E45=0,($G45+$F45=0),$H45=0),0,MIN((VLOOKUP($E45,#REF!,3,0))*(IF($E45=6,$I45,$H45))*((MIN((VLOOKUP($E45,#REF!,5,0)),(IF($E45=6,$H45,$I45))))),MIN((VLOOKUP($E45,#REF!,3,0)),($F45+$G45))*(IF($E45=6,$I45,((MIN((VLOOKUP($E45,#REF!,5,0)),$I45)))))))))*$J45</f>
        <v>0</v>
      </c>
      <c r="L45" s="12">
        <f t="shared" si="0"/>
        <v>0</v>
      </c>
      <c r="M45" s="13">
        <f t="shared" si="1"/>
        <v>0</v>
      </c>
    </row>
    <row r="46" spans="1:13" ht="16.5" hidden="1" thickBot="1">
      <c r="A46" s="4">
        <v>43</v>
      </c>
      <c r="B46" s="5"/>
      <c r="C46" s="5"/>
      <c r="D46" s="5"/>
      <c r="E46" s="6"/>
      <c r="F46" s="7"/>
      <c r="G46" s="8"/>
      <c r="H46" s="9"/>
      <c r="I46" s="9"/>
      <c r="J46" s="10"/>
      <c r="K46" s="11">
        <f>(IF(OR($B46=0,$C46=0,$D46=0),0,IF(OR($E46=0,($G46+$F46=0),$H46=0),0,MIN((VLOOKUP($E46,#REF!,3,0))*(IF($E46=6,$I46,$H46))*((MIN((VLOOKUP($E46,#REF!,5,0)),(IF($E46=6,$H46,$I46))))),MIN((VLOOKUP($E46,#REF!,3,0)),($F46+$G46))*(IF($E46=6,$I46,((MIN((VLOOKUP($E46,#REF!,5,0)),$I46)))))))))*$J46</f>
        <v>0</v>
      </c>
      <c r="L46" s="12">
        <f t="shared" si="0"/>
        <v>0</v>
      </c>
      <c r="M46" s="13">
        <f t="shared" si="1"/>
        <v>0</v>
      </c>
    </row>
    <row r="47" spans="1:13" ht="16.5" hidden="1" thickBot="1">
      <c r="A47" s="4">
        <v>44</v>
      </c>
      <c r="B47" s="5"/>
      <c r="C47" s="5"/>
      <c r="D47" s="5"/>
      <c r="E47" s="6"/>
      <c r="F47" s="7"/>
      <c r="G47" s="8"/>
      <c r="H47" s="9"/>
      <c r="I47" s="9"/>
      <c r="J47" s="10"/>
      <c r="K47" s="11">
        <f>(IF(OR($B47=0,$C47=0,$D47=0),0,IF(OR($E47=0,($G47+$F47=0),$H47=0),0,MIN((VLOOKUP($E47,#REF!,3,0))*(IF($E47=6,$I47,$H47))*((MIN((VLOOKUP($E47,#REF!,5,0)),(IF($E47=6,$H47,$I47))))),MIN((VLOOKUP($E47,#REF!,3,0)),($F47+$G47))*(IF($E47=6,$I47,((MIN((VLOOKUP($E47,#REF!,5,0)),$I47)))))))))*$J47</f>
        <v>0</v>
      </c>
      <c r="L47" s="12">
        <f t="shared" si="0"/>
        <v>0</v>
      </c>
      <c r="M47" s="13">
        <f t="shared" si="1"/>
        <v>0</v>
      </c>
    </row>
    <row r="48" spans="1:13" ht="16.5" hidden="1" thickBot="1">
      <c r="A48" s="4">
        <v>45</v>
      </c>
      <c r="B48" s="5"/>
      <c r="C48" s="5"/>
      <c r="D48" s="5"/>
      <c r="E48" s="6"/>
      <c r="F48" s="7"/>
      <c r="G48" s="8"/>
      <c r="H48" s="9"/>
      <c r="I48" s="9"/>
      <c r="J48" s="10"/>
      <c r="K48" s="11">
        <f>(IF(OR($B48=0,$C48=0,$D48=0),0,IF(OR($E48=0,($G48+$F48=0),$H48=0),0,MIN((VLOOKUP($E48,#REF!,3,0))*(IF($E48=6,$I48,$H48))*((MIN((VLOOKUP($E48,#REF!,5,0)),(IF($E48=6,$H48,$I48))))),MIN((VLOOKUP($E48,#REF!,3,0)),($F48+$G48))*(IF($E48=6,$I48,((MIN((VLOOKUP($E48,#REF!,5,0)),$I48)))))))))*$J48</f>
        <v>0</v>
      </c>
      <c r="L48" s="12">
        <f t="shared" si="0"/>
        <v>0</v>
      </c>
      <c r="M48" s="13">
        <f t="shared" si="1"/>
        <v>0</v>
      </c>
    </row>
    <row r="49" spans="1:13" ht="16.5" hidden="1" thickBot="1">
      <c r="A49" s="4">
        <v>46</v>
      </c>
      <c r="B49" s="5"/>
      <c r="C49" s="5"/>
      <c r="D49" s="5"/>
      <c r="E49" s="6"/>
      <c r="F49" s="7"/>
      <c r="G49" s="8"/>
      <c r="H49" s="9"/>
      <c r="I49" s="9"/>
      <c r="J49" s="10"/>
      <c r="K49" s="11">
        <f>(IF(OR($B49=0,$C49=0,$D49=0),0,IF(OR($E49=0,($G49+$F49=0),$H49=0),0,MIN((VLOOKUP($E49,#REF!,3,0))*(IF($E49=6,$I49,$H49))*((MIN((VLOOKUP($E49,#REF!,5,0)),(IF($E49=6,$H49,$I49))))),MIN((VLOOKUP($E49,#REF!,3,0)),($F49+$G49))*(IF($E49=6,$I49,((MIN((VLOOKUP($E49,#REF!,5,0)),$I49)))))))))*$J49</f>
        <v>0</v>
      </c>
      <c r="L49" s="12">
        <f t="shared" si="0"/>
        <v>0</v>
      </c>
      <c r="M49" s="13">
        <f t="shared" si="1"/>
        <v>0</v>
      </c>
    </row>
    <row r="50" spans="1:13" ht="16.5" hidden="1" thickBot="1">
      <c r="A50" s="4">
        <v>47</v>
      </c>
      <c r="B50" s="5"/>
      <c r="C50" s="5"/>
      <c r="D50" s="5"/>
      <c r="E50" s="6"/>
      <c r="F50" s="7"/>
      <c r="G50" s="8"/>
      <c r="H50" s="9"/>
      <c r="I50" s="9"/>
      <c r="J50" s="10"/>
      <c r="K50" s="11">
        <f>(IF(OR($B50=0,$C50=0,$D50=0),0,IF(OR($E50=0,($G50+$F50=0),$H50=0),0,MIN((VLOOKUP($E50,#REF!,3,0))*(IF($E50=6,$I50,$H50))*((MIN((VLOOKUP($E50,#REF!,5,0)),(IF($E50=6,$H50,$I50))))),MIN((VLOOKUP($E50,#REF!,3,0)),($F50+$G50))*(IF($E50=6,$I50,((MIN((VLOOKUP($E50,#REF!,5,0)),$I50)))))))))*$J50</f>
        <v>0</v>
      </c>
      <c r="L50" s="12">
        <f t="shared" si="0"/>
        <v>0</v>
      </c>
      <c r="M50" s="13">
        <f t="shared" si="1"/>
        <v>0</v>
      </c>
    </row>
    <row r="51" spans="1:13" ht="16.5" hidden="1" thickBot="1">
      <c r="A51" s="4">
        <v>48</v>
      </c>
      <c r="B51" s="5"/>
      <c r="C51" s="5"/>
      <c r="D51" s="5"/>
      <c r="E51" s="6"/>
      <c r="F51" s="7"/>
      <c r="G51" s="8"/>
      <c r="H51" s="9"/>
      <c r="I51" s="9"/>
      <c r="J51" s="10"/>
      <c r="K51" s="11">
        <f>(IF(OR($B51=0,$C51=0,$D51=0),0,IF(OR($E51=0,($G51+$F51=0),$H51=0),0,MIN((VLOOKUP($E51,#REF!,3,0))*(IF($E51=6,$I51,$H51))*((MIN((VLOOKUP($E51,#REF!,5,0)),(IF($E51=6,$H51,$I51))))),MIN((VLOOKUP($E51,#REF!,3,0)),($F51+$G51))*(IF($E51=6,$I51,((MIN((VLOOKUP($E51,#REF!,5,0)),$I51)))))))))*$J51</f>
        <v>0</v>
      </c>
      <c r="L51" s="12">
        <f t="shared" si="0"/>
        <v>0</v>
      </c>
      <c r="M51" s="13">
        <f t="shared" si="1"/>
        <v>0</v>
      </c>
    </row>
    <row r="52" spans="1:13" ht="16.5" hidden="1" thickBot="1">
      <c r="A52" s="4">
        <v>49</v>
      </c>
      <c r="B52" s="5"/>
      <c r="C52" s="5"/>
      <c r="D52" s="5"/>
      <c r="E52" s="6"/>
      <c r="F52" s="7"/>
      <c r="G52" s="8"/>
      <c r="H52" s="9"/>
      <c r="I52" s="9"/>
      <c r="J52" s="10"/>
      <c r="K52" s="11">
        <f>(IF(OR($B52=0,$C52=0,$D52=0),0,IF(OR($E52=0,($G52+$F52=0),$H52=0),0,MIN((VLOOKUP($E52,#REF!,3,0))*(IF($E52=6,$I52,$H52))*((MIN((VLOOKUP($E52,#REF!,5,0)),(IF($E52=6,$H52,$I52))))),MIN((VLOOKUP($E52,#REF!,3,0)),($F52+$G52))*(IF($E52=6,$I52,((MIN((VLOOKUP($E52,#REF!,5,0)),$I52)))))))))*$J52</f>
        <v>0</v>
      </c>
      <c r="L52" s="12">
        <f t="shared" si="0"/>
        <v>0</v>
      </c>
      <c r="M52" s="13">
        <f t="shared" si="1"/>
        <v>0</v>
      </c>
    </row>
    <row r="53" spans="1:13" ht="16.5" hidden="1" thickBot="1">
      <c r="A53" s="4">
        <v>50</v>
      </c>
      <c r="B53" s="5"/>
      <c r="C53" s="5"/>
      <c r="D53" s="5"/>
      <c r="E53" s="6"/>
      <c r="F53" s="7"/>
      <c r="G53" s="8"/>
      <c r="H53" s="9"/>
      <c r="I53" s="9"/>
      <c r="J53" s="10"/>
      <c r="K53" s="11">
        <f>(IF(OR($B53=0,$C53=0,$D53=0),0,IF(OR($E53=0,($G53+$F53=0),$H53=0),0,MIN((VLOOKUP($E53,#REF!,3,0))*(IF($E53=6,$I53,$H53))*((MIN((VLOOKUP($E53,#REF!,5,0)),(IF($E53=6,$H53,$I53))))),MIN((VLOOKUP($E53,#REF!,3,0)),($F53+$G53))*(IF($E53=6,$I53,((MIN((VLOOKUP($E53,#REF!,5,0)),$I53)))))))))*$J53</f>
        <v>0</v>
      </c>
      <c r="L53" s="12">
        <f t="shared" si="0"/>
        <v>0</v>
      </c>
      <c r="M53" s="13">
        <f t="shared" si="1"/>
        <v>0</v>
      </c>
    </row>
    <row r="54" spans="1:13" ht="16.5" hidden="1" thickBot="1">
      <c r="A54" s="4">
        <v>51</v>
      </c>
      <c r="B54" s="5"/>
      <c r="C54" s="5"/>
      <c r="D54" s="5"/>
      <c r="E54" s="6"/>
      <c r="F54" s="7"/>
      <c r="G54" s="8"/>
      <c r="H54" s="9"/>
      <c r="I54" s="9"/>
      <c r="J54" s="10"/>
      <c r="K54" s="11">
        <f>(IF(OR($B54=0,$C54=0,$D54=0),0,IF(OR($E54=0,($G54+$F54=0),$H54=0),0,MIN((VLOOKUP($E54,#REF!,3,0))*(IF($E54=6,$I54,$H54))*((MIN((VLOOKUP($E54,#REF!,5,0)),(IF($E54=6,$H54,$I54))))),MIN((VLOOKUP($E54,#REF!,3,0)),($F54+$G54))*(IF($E54=6,$I54,((MIN((VLOOKUP($E54,#REF!,5,0)),$I54)))))))))*$J54</f>
        <v>0</v>
      </c>
      <c r="L54" s="12">
        <f t="shared" si="0"/>
        <v>0</v>
      </c>
      <c r="M54" s="13">
        <f t="shared" si="1"/>
        <v>0</v>
      </c>
    </row>
    <row r="55" spans="1:13" ht="16.5" hidden="1" thickBot="1">
      <c r="A55" s="4">
        <v>52</v>
      </c>
      <c r="B55" s="5"/>
      <c r="C55" s="5"/>
      <c r="D55" s="5"/>
      <c r="E55" s="6"/>
      <c r="F55" s="7"/>
      <c r="G55" s="8"/>
      <c r="H55" s="9"/>
      <c r="I55" s="9"/>
      <c r="J55" s="10"/>
      <c r="K55" s="11">
        <f>(IF(OR($B55=0,$C55=0,$D55=0),0,IF(OR($E55=0,($G55+$F55=0),$H55=0),0,MIN((VLOOKUP($E55,#REF!,3,0))*(IF($E55=6,$I55,$H55))*((MIN((VLOOKUP($E55,#REF!,5,0)),(IF($E55=6,$H55,$I55))))),MIN((VLOOKUP($E55,#REF!,3,0)),($F55+$G55))*(IF($E55=6,$I55,((MIN((VLOOKUP($E55,#REF!,5,0)),$I55)))))))))*$J55</f>
        <v>0</v>
      </c>
      <c r="L55" s="12">
        <f t="shared" si="0"/>
        <v>0</v>
      </c>
      <c r="M55" s="13">
        <f t="shared" si="1"/>
        <v>0</v>
      </c>
    </row>
    <row r="56" spans="1:13" ht="16.5" hidden="1" thickBot="1">
      <c r="A56" s="4">
        <v>53</v>
      </c>
      <c r="B56" s="5"/>
      <c r="C56" s="5"/>
      <c r="D56" s="5"/>
      <c r="E56" s="6"/>
      <c r="F56" s="7"/>
      <c r="G56" s="8"/>
      <c r="H56" s="9"/>
      <c r="I56" s="9"/>
      <c r="J56" s="10"/>
      <c r="K56" s="11">
        <f>(IF(OR($B56=0,$C56=0,$D56=0),0,IF(OR($E56=0,($G56+$F56=0),$H56=0),0,MIN((VLOOKUP($E56,#REF!,3,0))*(IF($E56=6,$I56,$H56))*((MIN((VLOOKUP($E56,#REF!,5,0)),(IF($E56=6,$H56,$I56))))),MIN((VLOOKUP($E56,#REF!,3,0)),($F56+$G56))*(IF($E56=6,$I56,((MIN((VLOOKUP($E56,#REF!,5,0)),$I56)))))))))*$J56</f>
        <v>0</v>
      </c>
      <c r="L56" s="12">
        <f t="shared" si="0"/>
        <v>0</v>
      </c>
      <c r="M56" s="13">
        <f t="shared" si="1"/>
        <v>0</v>
      </c>
    </row>
    <row r="57" spans="1:13" ht="16.5" hidden="1" thickBot="1">
      <c r="A57" s="4">
        <v>54</v>
      </c>
      <c r="B57" s="5"/>
      <c r="C57" s="5"/>
      <c r="D57" s="5"/>
      <c r="E57" s="6"/>
      <c r="F57" s="7"/>
      <c r="G57" s="8"/>
      <c r="H57" s="9"/>
      <c r="I57" s="9"/>
      <c r="J57" s="10"/>
      <c r="K57" s="11">
        <f>(IF(OR($B57=0,$C57=0,$D57=0),0,IF(OR($E57=0,($G57+$F57=0),$H57=0),0,MIN((VLOOKUP($E57,#REF!,3,0))*(IF($E57=6,$I57,$H57))*((MIN((VLOOKUP($E57,#REF!,5,0)),(IF($E57=6,$H57,$I57))))),MIN((VLOOKUP($E57,#REF!,3,0)),($F57+$G57))*(IF($E57=6,$I57,((MIN((VLOOKUP($E57,#REF!,5,0)),$I57)))))))))*$J57</f>
        <v>0</v>
      </c>
      <c r="L57" s="12">
        <f t="shared" si="0"/>
        <v>0</v>
      </c>
      <c r="M57" s="13">
        <f t="shared" si="1"/>
        <v>0</v>
      </c>
    </row>
    <row r="58" spans="1:13" ht="16.5" hidden="1" thickBot="1">
      <c r="A58" s="4">
        <v>55</v>
      </c>
      <c r="B58" s="5"/>
      <c r="C58" s="5"/>
      <c r="D58" s="5"/>
      <c r="E58" s="6"/>
      <c r="F58" s="7"/>
      <c r="G58" s="8"/>
      <c r="H58" s="9"/>
      <c r="I58" s="9"/>
      <c r="J58" s="10"/>
      <c r="K58" s="11">
        <f>(IF(OR($B58=0,$C58=0,$D58=0),0,IF(OR($E58=0,($G58+$F58=0),$H58=0),0,MIN((VLOOKUP($E58,#REF!,3,0))*(IF($E58=6,$I58,$H58))*((MIN((VLOOKUP($E58,#REF!,5,0)),(IF($E58=6,$H58,$I58))))),MIN((VLOOKUP($E58,#REF!,3,0)),($F58+$G58))*(IF($E58=6,$I58,((MIN((VLOOKUP($E58,#REF!,5,0)),$I58)))))))))*$J58</f>
        <v>0</v>
      </c>
      <c r="L58" s="12">
        <f t="shared" si="0"/>
        <v>0</v>
      </c>
      <c r="M58" s="13">
        <f t="shared" si="1"/>
        <v>0</v>
      </c>
    </row>
    <row r="59" spans="1:13" ht="16.5" hidden="1" thickBot="1">
      <c r="A59" s="4">
        <v>56</v>
      </c>
      <c r="B59" s="5"/>
      <c r="C59" s="5"/>
      <c r="D59" s="5"/>
      <c r="E59" s="6"/>
      <c r="F59" s="7"/>
      <c r="G59" s="8"/>
      <c r="H59" s="9"/>
      <c r="I59" s="9"/>
      <c r="J59" s="10"/>
      <c r="K59" s="11">
        <f>(IF(OR($B59=0,$C59=0,$D59=0),0,IF(OR($E59=0,($G59+$F59=0),$H59=0),0,MIN((VLOOKUP($E59,#REF!,3,0))*(IF($E59=6,$I59,$H59))*((MIN((VLOOKUP($E59,#REF!,5,0)),(IF($E59=6,$H59,$I59))))),MIN((VLOOKUP($E59,#REF!,3,0)),($F59+$G59))*(IF($E59=6,$I59,((MIN((VLOOKUP($E59,#REF!,5,0)),$I59)))))))))*$J59</f>
        <v>0</v>
      </c>
      <c r="L59" s="12">
        <f t="shared" si="0"/>
        <v>0</v>
      </c>
      <c r="M59" s="13">
        <f t="shared" si="1"/>
        <v>0</v>
      </c>
    </row>
    <row r="60" spans="1:13" ht="16.5" hidden="1" thickBot="1">
      <c r="A60" s="4">
        <v>57</v>
      </c>
      <c r="B60" s="5"/>
      <c r="C60" s="5"/>
      <c r="D60" s="5"/>
      <c r="E60" s="6"/>
      <c r="F60" s="7"/>
      <c r="G60" s="8"/>
      <c r="H60" s="9"/>
      <c r="I60" s="9"/>
      <c r="J60" s="10"/>
      <c r="K60" s="11">
        <f>(IF(OR($B60=0,$C60=0,$D60=0),0,IF(OR($E60=0,($G60+$F60=0),$H60=0),0,MIN((VLOOKUP($E60,#REF!,3,0))*(IF($E60=6,$I60,$H60))*((MIN((VLOOKUP($E60,#REF!,5,0)),(IF($E60=6,$H60,$I60))))),MIN((VLOOKUP($E60,#REF!,3,0)),($F60+$G60))*(IF($E60=6,$I60,((MIN((VLOOKUP($E60,#REF!,5,0)),$I60)))))))))*$J60</f>
        <v>0</v>
      </c>
      <c r="L60" s="12">
        <f t="shared" si="0"/>
        <v>0</v>
      </c>
      <c r="M60" s="13">
        <f t="shared" si="1"/>
        <v>0</v>
      </c>
    </row>
    <row r="61" spans="1:13" ht="16.5" hidden="1" thickBot="1">
      <c r="A61" s="4">
        <v>58</v>
      </c>
      <c r="B61" s="5"/>
      <c r="C61" s="5"/>
      <c r="D61" s="5"/>
      <c r="E61" s="6"/>
      <c r="F61" s="7"/>
      <c r="G61" s="8"/>
      <c r="H61" s="9"/>
      <c r="I61" s="9"/>
      <c r="J61" s="10"/>
      <c r="K61" s="11">
        <f>(IF(OR($B61=0,$C61=0,$D61=0),0,IF(OR($E61=0,($G61+$F61=0),$H61=0),0,MIN((VLOOKUP($E61,#REF!,3,0))*(IF($E61=6,$I61,$H61))*((MIN((VLOOKUP($E61,#REF!,5,0)),(IF($E61=6,$H61,$I61))))),MIN((VLOOKUP($E61,#REF!,3,0)),($F61+$G61))*(IF($E61=6,$I61,((MIN((VLOOKUP($E61,#REF!,5,0)),$I61)))))))))*$J61</f>
        <v>0</v>
      </c>
      <c r="L61" s="12">
        <f t="shared" si="0"/>
        <v>0</v>
      </c>
      <c r="M61" s="13">
        <f t="shared" si="1"/>
        <v>0</v>
      </c>
    </row>
    <row r="62" spans="1:13" ht="16.5" hidden="1" thickBot="1">
      <c r="A62" s="4">
        <v>59</v>
      </c>
      <c r="B62" s="5"/>
      <c r="C62" s="5"/>
      <c r="D62" s="5"/>
      <c r="E62" s="6"/>
      <c r="F62" s="7"/>
      <c r="G62" s="8"/>
      <c r="H62" s="9"/>
      <c r="I62" s="9"/>
      <c r="J62" s="10"/>
      <c r="K62" s="11">
        <f>(IF(OR($B62=0,$C62=0,$D62=0),0,IF(OR($E62=0,($G62+$F62=0),$H62=0),0,MIN((VLOOKUP($E62,#REF!,3,0))*(IF($E62=6,$I62,$H62))*((MIN((VLOOKUP($E62,#REF!,5,0)),(IF($E62=6,$H62,$I62))))),MIN((VLOOKUP($E62,#REF!,3,0)),($F62+$G62))*(IF($E62=6,$I62,((MIN((VLOOKUP($E62,#REF!,5,0)),$I62)))))))))*$J62</f>
        <v>0</v>
      </c>
      <c r="L62" s="12">
        <f t="shared" si="0"/>
        <v>0</v>
      </c>
      <c r="M62" s="13">
        <f t="shared" si="1"/>
        <v>0</v>
      </c>
    </row>
    <row r="63" spans="1:13" ht="16.5" hidden="1" thickBot="1">
      <c r="A63" s="4">
        <v>60</v>
      </c>
      <c r="B63" s="5"/>
      <c r="C63" s="5"/>
      <c r="D63" s="5"/>
      <c r="E63" s="6"/>
      <c r="F63" s="7"/>
      <c r="G63" s="8"/>
      <c r="H63" s="9"/>
      <c r="I63" s="9"/>
      <c r="J63" s="10"/>
      <c r="K63" s="11">
        <f>(IF(OR($B63=0,$C63=0,$D63=0),0,IF(OR($E63=0,($G63+$F63=0),$H63=0),0,MIN((VLOOKUP($E63,#REF!,3,0))*(IF($E63=6,$I63,$H63))*((MIN((VLOOKUP($E63,#REF!,5,0)),(IF($E63=6,$H63,$I63))))),MIN((VLOOKUP($E63,#REF!,3,0)),($F63+$G63))*(IF($E63=6,$I63,((MIN((VLOOKUP($E63,#REF!,5,0)),$I63)))))))))*$J63</f>
        <v>0</v>
      </c>
      <c r="L63" s="12">
        <f t="shared" si="0"/>
        <v>0</v>
      </c>
      <c r="M63" s="13">
        <f t="shared" si="1"/>
        <v>0</v>
      </c>
    </row>
    <row r="64" spans="1:13" ht="16.5" hidden="1" thickBot="1">
      <c r="A64" s="4">
        <v>61</v>
      </c>
      <c r="B64" s="5"/>
      <c r="C64" s="5"/>
      <c r="D64" s="5"/>
      <c r="E64" s="6"/>
      <c r="F64" s="7"/>
      <c r="G64" s="8"/>
      <c r="H64" s="9"/>
      <c r="I64" s="9"/>
      <c r="J64" s="10"/>
      <c r="K64" s="11">
        <f>(IF(OR($B64=0,$C64=0,$D64=0),0,IF(OR($E64=0,($G64+$F64=0),$H64=0),0,MIN((VLOOKUP($E64,#REF!,3,0))*(IF($E64=6,$I64,$H64))*((MIN((VLOOKUP($E64,#REF!,5,0)),(IF($E64=6,$H64,$I64))))),MIN((VLOOKUP($E64,#REF!,3,0)),($F64+$G64))*(IF($E64=6,$I64,((MIN((VLOOKUP($E64,#REF!,5,0)),$I64)))))))))*$J64</f>
        <v>0</v>
      </c>
      <c r="L64" s="12">
        <f t="shared" si="0"/>
        <v>0</v>
      </c>
      <c r="M64" s="13">
        <f t="shared" si="1"/>
        <v>0</v>
      </c>
    </row>
    <row r="65" spans="1:13" ht="16.5" hidden="1" thickBot="1">
      <c r="A65" s="4">
        <v>62</v>
      </c>
      <c r="B65" s="5"/>
      <c r="C65" s="5"/>
      <c r="D65" s="5"/>
      <c r="E65" s="6"/>
      <c r="F65" s="7"/>
      <c r="G65" s="8"/>
      <c r="H65" s="9"/>
      <c r="I65" s="9"/>
      <c r="J65" s="10"/>
      <c r="K65" s="11">
        <f>(IF(OR($B65=0,$C65=0,$D65=0),0,IF(OR($E65=0,($G65+$F65=0),$H65=0),0,MIN((VLOOKUP($E65,#REF!,3,0))*(IF($E65=6,$I65,$H65))*((MIN((VLOOKUP($E65,#REF!,5,0)),(IF($E65=6,$H65,$I65))))),MIN((VLOOKUP($E65,#REF!,3,0)),($F65+$G65))*(IF($E65=6,$I65,((MIN((VLOOKUP($E65,#REF!,5,0)),$I65)))))))))*$J65</f>
        <v>0</v>
      </c>
      <c r="L65" s="12">
        <f t="shared" si="0"/>
        <v>0</v>
      </c>
      <c r="M65" s="13">
        <f t="shared" si="1"/>
        <v>0</v>
      </c>
    </row>
    <row r="66" spans="1:13" ht="16.5" hidden="1" thickBot="1">
      <c r="A66" s="4">
        <v>63</v>
      </c>
      <c r="B66" s="5"/>
      <c r="C66" s="5"/>
      <c r="D66" s="5"/>
      <c r="E66" s="6"/>
      <c r="F66" s="7"/>
      <c r="G66" s="8"/>
      <c r="H66" s="9"/>
      <c r="I66" s="9"/>
      <c r="J66" s="10"/>
      <c r="K66" s="11">
        <f>(IF(OR($B66=0,$C66=0,$D66=0),0,IF(OR($E66=0,($G66+$F66=0),$H66=0),0,MIN((VLOOKUP($E66,#REF!,3,0))*(IF($E66=6,$I66,$H66))*((MIN((VLOOKUP($E66,#REF!,5,0)),(IF($E66=6,$H66,$I66))))),MIN((VLOOKUP($E66,#REF!,3,0)),($F66+$G66))*(IF($E66=6,$I66,((MIN((VLOOKUP($E66,#REF!,5,0)),$I66)))))))))*$J66</f>
        <v>0</v>
      </c>
      <c r="L66" s="12">
        <f t="shared" si="0"/>
        <v>0</v>
      </c>
      <c r="M66" s="13">
        <f t="shared" si="1"/>
        <v>0</v>
      </c>
    </row>
    <row r="67" spans="1:13" ht="16.5" hidden="1" thickBot="1">
      <c r="A67" s="4">
        <v>64</v>
      </c>
      <c r="B67" s="5"/>
      <c r="C67" s="5"/>
      <c r="D67" s="5"/>
      <c r="E67" s="6"/>
      <c r="F67" s="7"/>
      <c r="G67" s="8"/>
      <c r="H67" s="9"/>
      <c r="I67" s="9"/>
      <c r="J67" s="10"/>
      <c r="K67" s="11">
        <f>(IF(OR($B67=0,$C67=0,$D67=0),0,IF(OR($E67=0,($G67+$F67=0),$H67=0),0,MIN((VLOOKUP($E67,#REF!,3,0))*(IF($E67=6,$I67,$H67))*((MIN((VLOOKUP($E67,#REF!,5,0)),(IF($E67=6,$H67,$I67))))),MIN((VLOOKUP($E67,#REF!,3,0)),($F67+$G67))*(IF($E67=6,$I67,((MIN((VLOOKUP($E67,#REF!,5,0)),$I67)))))))))*$J67</f>
        <v>0</v>
      </c>
      <c r="L67" s="12">
        <f t="shared" si="0"/>
        <v>0</v>
      </c>
      <c r="M67" s="13">
        <f t="shared" si="1"/>
        <v>0</v>
      </c>
    </row>
    <row r="68" spans="1:13" ht="16.5" hidden="1" thickBot="1">
      <c r="A68" s="4">
        <v>65</v>
      </c>
      <c r="B68" s="5"/>
      <c r="C68" s="5"/>
      <c r="D68" s="5"/>
      <c r="E68" s="6"/>
      <c r="F68" s="7"/>
      <c r="G68" s="8"/>
      <c r="H68" s="9"/>
      <c r="I68" s="9"/>
      <c r="J68" s="10"/>
      <c r="K68" s="11">
        <f>(IF(OR($B68=0,$C68=0,$D68=0),0,IF(OR($E68=0,($G68+$F68=0),$H68=0),0,MIN((VLOOKUP($E68,#REF!,3,0))*(IF($E68=6,$I68,$H68))*((MIN((VLOOKUP($E68,#REF!,5,0)),(IF($E68=6,$H68,$I68))))),MIN((VLOOKUP($E68,#REF!,3,0)),($F68+$G68))*(IF($E68=6,$I68,((MIN((VLOOKUP($E68,#REF!,5,0)),$I68)))))))))*$J68</f>
        <v>0</v>
      </c>
      <c r="L68" s="12">
        <f t="shared" si="0"/>
        <v>0</v>
      </c>
      <c r="M68" s="13">
        <f t="shared" si="1"/>
        <v>0</v>
      </c>
    </row>
    <row r="69" spans="1:13" ht="16.5" hidden="1" thickBot="1">
      <c r="A69" s="4">
        <v>66</v>
      </c>
      <c r="B69" s="5"/>
      <c r="C69" s="5"/>
      <c r="D69" s="5"/>
      <c r="E69" s="6"/>
      <c r="F69" s="7"/>
      <c r="G69" s="8"/>
      <c r="H69" s="9"/>
      <c r="I69" s="9"/>
      <c r="J69" s="10"/>
      <c r="K69" s="11">
        <f>(IF(OR($B69=0,$C69=0,$D69=0),0,IF(OR($E69=0,($G69+$F69=0),$H69=0),0,MIN((VLOOKUP($E69,#REF!,3,0))*(IF($E69=6,$I69,$H69))*((MIN((VLOOKUP($E69,#REF!,5,0)),(IF($E69=6,$H69,$I69))))),MIN((VLOOKUP($E69,#REF!,3,0)),($F69+$G69))*(IF($E69=6,$I69,((MIN((VLOOKUP($E69,#REF!,5,0)),$I69)))))))))*$J69</f>
        <v>0</v>
      </c>
      <c r="L69" s="12">
        <f t="shared" ref="L69:L132" si="2">J69*I69*H69/12</f>
        <v>0</v>
      </c>
      <c r="M69" s="13">
        <f t="shared" ref="M69:M132" si="3">(F69+G69)*J69</f>
        <v>0</v>
      </c>
    </row>
    <row r="70" spans="1:13" ht="16.5" hidden="1" thickBot="1">
      <c r="A70" s="4">
        <v>67</v>
      </c>
      <c r="B70" s="5"/>
      <c r="C70" s="5"/>
      <c r="D70" s="5"/>
      <c r="E70" s="6"/>
      <c r="F70" s="7"/>
      <c r="G70" s="8"/>
      <c r="H70" s="9"/>
      <c r="I70" s="9"/>
      <c r="J70" s="10"/>
      <c r="K70" s="11">
        <f>(IF(OR($B70=0,$C70=0,$D70=0),0,IF(OR($E70=0,($G70+$F70=0),$H70=0),0,MIN((VLOOKUP($E70,#REF!,3,0))*(IF($E70=6,$I70,$H70))*((MIN((VLOOKUP($E70,#REF!,5,0)),(IF($E70=6,$H70,$I70))))),MIN((VLOOKUP($E70,#REF!,3,0)),($F70+$G70))*(IF($E70=6,$I70,((MIN((VLOOKUP($E70,#REF!,5,0)),$I70)))))))))*$J70</f>
        <v>0</v>
      </c>
      <c r="L70" s="12">
        <f t="shared" si="2"/>
        <v>0</v>
      </c>
      <c r="M70" s="13">
        <f t="shared" si="3"/>
        <v>0</v>
      </c>
    </row>
    <row r="71" spans="1:13" ht="16.5" hidden="1" thickBot="1">
      <c r="A71" s="4">
        <v>68</v>
      </c>
      <c r="B71" s="5"/>
      <c r="C71" s="5"/>
      <c r="D71" s="5"/>
      <c r="E71" s="6"/>
      <c r="F71" s="7"/>
      <c r="G71" s="8"/>
      <c r="H71" s="9"/>
      <c r="I71" s="9"/>
      <c r="J71" s="10"/>
      <c r="K71" s="11">
        <f>(IF(OR($B71=0,$C71=0,$D71=0),0,IF(OR($E71=0,($G71+$F71=0),$H71=0),0,MIN((VLOOKUP($E71,#REF!,3,0))*(IF($E71=6,$I71,$H71))*((MIN((VLOOKUP($E71,#REF!,5,0)),(IF($E71=6,$H71,$I71))))),MIN((VLOOKUP($E71,#REF!,3,0)),($F71+$G71))*(IF($E71=6,$I71,((MIN((VLOOKUP($E71,#REF!,5,0)),$I71)))))))))*$J71</f>
        <v>0</v>
      </c>
      <c r="L71" s="12">
        <f t="shared" si="2"/>
        <v>0</v>
      </c>
      <c r="M71" s="13">
        <f t="shared" si="3"/>
        <v>0</v>
      </c>
    </row>
    <row r="72" spans="1:13" ht="16.5" hidden="1" thickBot="1">
      <c r="A72" s="4">
        <v>69</v>
      </c>
      <c r="B72" s="5"/>
      <c r="C72" s="5"/>
      <c r="D72" s="5"/>
      <c r="E72" s="6"/>
      <c r="F72" s="7"/>
      <c r="G72" s="8"/>
      <c r="H72" s="9"/>
      <c r="I72" s="9"/>
      <c r="J72" s="10"/>
      <c r="K72" s="11">
        <f>(IF(OR($B72=0,$C72=0,$D72=0),0,IF(OR($E72=0,($G72+$F72=0),$H72=0),0,MIN((VLOOKUP($E72,#REF!,3,0))*(IF($E72=6,$I72,$H72))*((MIN((VLOOKUP($E72,#REF!,5,0)),(IF($E72=6,$H72,$I72))))),MIN((VLOOKUP($E72,#REF!,3,0)),($F72+$G72))*(IF($E72=6,$I72,((MIN((VLOOKUP($E72,#REF!,5,0)),$I72)))))))))*$J72</f>
        <v>0</v>
      </c>
      <c r="L72" s="12">
        <f t="shared" si="2"/>
        <v>0</v>
      </c>
      <c r="M72" s="13">
        <f t="shared" si="3"/>
        <v>0</v>
      </c>
    </row>
    <row r="73" spans="1:13" ht="16.5" hidden="1" thickBot="1">
      <c r="A73" s="4">
        <v>70</v>
      </c>
      <c r="B73" s="5"/>
      <c r="C73" s="5"/>
      <c r="D73" s="5"/>
      <c r="E73" s="6"/>
      <c r="F73" s="7"/>
      <c r="G73" s="8"/>
      <c r="H73" s="9"/>
      <c r="I73" s="9"/>
      <c r="J73" s="10"/>
      <c r="K73" s="11">
        <f>(IF(OR($B73=0,$C73=0,$D73=0),0,IF(OR($E73=0,($G73+$F73=0),$H73=0),0,MIN((VLOOKUP($E73,#REF!,3,0))*(IF($E73=6,$I73,$H73))*((MIN((VLOOKUP($E73,#REF!,5,0)),(IF($E73=6,$H73,$I73))))),MIN((VLOOKUP($E73,#REF!,3,0)),($F73+$G73))*(IF($E73=6,$I73,((MIN((VLOOKUP($E73,#REF!,5,0)),$I73)))))))))*$J73</f>
        <v>0</v>
      </c>
      <c r="L73" s="12">
        <f t="shared" si="2"/>
        <v>0</v>
      </c>
      <c r="M73" s="13">
        <f t="shared" si="3"/>
        <v>0</v>
      </c>
    </row>
    <row r="74" spans="1:13" ht="16.5" hidden="1" thickBot="1">
      <c r="A74" s="4">
        <v>71</v>
      </c>
      <c r="B74" s="5"/>
      <c r="C74" s="5"/>
      <c r="D74" s="5"/>
      <c r="E74" s="6"/>
      <c r="F74" s="7"/>
      <c r="G74" s="8"/>
      <c r="H74" s="9"/>
      <c r="I74" s="9"/>
      <c r="J74" s="10"/>
      <c r="K74" s="11">
        <f>(IF(OR($B74=0,$C74=0,$D74=0),0,IF(OR($E74=0,($G74+$F74=0),$H74=0),0,MIN((VLOOKUP($E74,#REF!,3,0))*(IF($E74=6,$I74,$H74))*((MIN((VLOOKUP($E74,#REF!,5,0)),(IF($E74=6,$H74,$I74))))),MIN((VLOOKUP($E74,#REF!,3,0)),($F74+$G74))*(IF($E74=6,$I74,((MIN((VLOOKUP($E74,#REF!,5,0)),$I74)))))))))*$J74</f>
        <v>0</v>
      </c>
      <c r="L74" s="12">
        <f t="shared" si="2"/>
        <v>0</v>
      </c>
      <c r="M74" s="13">
        <f t="shared" si="3"/>
        <v>0</v>
      </c>
    </row>
    <row r="75" spans="1:13" ht="16.5" hidden="1" thickBot="1">
      <c r="A75" s="4">
        <v>72</v>
      </c>
      <c r="B75" s="5"/>
      <c r="C75" s="5"/>
      <c r="D75" s="5"/>
      <c r="E75" s="6"/>
      <c r="F75" s="7"/>
      <c r="G75" s="8"/>
      <c r="H75" s="9"/>
      <c r="I75" s="9"/>
      <c r="J75" s="10"/>
      <c r="K75" s="11">
        <f>(IF(OR($B75=0,$C75=0,$D75=0),0,IF(OR($E75=0,($G75+$F75=0),$H75=0),0,MIN((VLOOKUP($E75,#REF!,3,0))*(IF($E75=6,$I75,$H75))*((MIN((VLOOKUP($E75,#REF!,5,0)),(IF($E75=6,$H75,$I75))))),MIN((VLOOKUP($E75,#REF!,3,0)),($F75+$G75))*(IF($E75=6,$I75,((MIN((VLOOKUP($E75,#REF!,5,0)),$I75)))))))))*$J75</f>
        <v>0</v>
      </c>
      <c r="L75" s="12">
        <f t="shared" si="2"/>
        <v>0</v>
      </c>
      <c r="M75" s="13">
        <f t="shared" si="3"/>
        <v>0</v>
      </c>
    </row>
    <row r="76" spans="1:13" ht="16.5" hidden="1" thickBot="1">
      <c r="A76" s="4">
        <v>73</v>
      </c>
      <c r="B76" s="5"/>
      <c r="C76" s="5"/>
      <c r="D76" s="5"/>
      <c r="E76" s="6"/>
      <c r="F76" s="7"/>
      <c r="G76" s="8"/>
      <c r="H76" s="9"/>
      <c r="I76" s="9"/>
      <c r="J76" s="10"/>
      <c r="K76" s="11">
        <f>(IF(OR($B76=0,$C76=0,$D76=0),0,IF(OR($E76=0,($G76+$F76=0),$H76=0),0,MIN((VLOOKUP($E76,#REF!,3,0))*(IF($E76=6,$I76,$H76))*((MIN((VLOOKUP($E76,#REF!,5,0)),(IF($E76=6,$H76,$I76))))),MIN((VLOOKUP($E76,#REF!,3,0)),($F76+$G76))*(IF($E76=6,$I76,((MIN((VLOOKUP($E76,#REF!,5,0)),$I76)))))))))*$J76</f>
        <v>0</v>
      </c>
      <c r="L76" s="12">
        <f t="shared" si="2"/>
        <v>0</v>
      </c>
      <c r="M76" s="13">
        <f t="shared" si="3"/>
        <v>0</v>
      </c>
    </row>
    <row r="77" spans="1:13" ht="16.5" hidden="1" thickBot="1">
      <c r="A77" s="4">
        <v>74</v>
      </c>
      <c r="B77" s="5"/>
      <c r="C77" s="5"/>
      <c r="D77" s="5"/>
      <c r="E77" s="6"/>
      <c r="F77" s="7"/>
      <c r="G77" s="8"/>
      <c r="H77" s="9"/>
      <c r="I77" s="9"/>
      <c r="J77" s="10"/>
      <c r="K77" s="11">
        <f>(IF(OR($B77=0,$C77=0,$D77=0),0,IF(OR($E77=0,($G77+$F77=0),$H77=0),0,MIN((VLOOKUP($E77,#REF!,3,0))*(IF($E77=6,$I77,$H77))*((MIN((VLOOKUP($E77,#REF!,5,0)),(IF($E77=6,$H77,$I77))))),MIN((VLOOKUP($E77,#REF!,3,0)),($F77+$G77))*(IF($E77=6,$I77,((MIN((VLOOKUP($E77,#REF!,5,0)),$I77)))))))))*$J77</f>
        <v>0</v>
      </c>
      <c r="L77" s="12">
        <f t="shared" si="2"/>
        <v>0</v>
      </c>
      <c r="M77" s="13">
        <f t="shared" si="3"/>
        <v>0</v>
      </c>
    </row>
    <row r="78" spans="1:13" ht="16.5" hidden="1" thickBot="1">
      <c r="A78" s="4">
        <v>75</v>
      </c>
      <c r="B78" s="5"/>
      <c r="C78" s="5"/>
      <c r="D78" s="5"/>
      <c r="E78" s="6"/>
      <c r="F78" s="7"/>
      <c r="G78" s="8"/>
      <c r="H78" s="9"/>
      <c r="I78" s="9"/>
      <c r="J78" s="10"/>
      <c r="K78" s="11">
        <f>(IF(OR($B78=0,$C78=0,$D78=0),0,IF(OR($E78=0,($G78+$F78=0),$H78=0),0,MIN((VLOOKUP($E78,#REF!,3,0))*(IF($E78=6,$I78,$H78))*((MIN((VLOOKUP($E78,#REF!,5,0)),(IF($E78=6,$H78,$I78))))),MIN((VLOOKUP($E78,#REF!,3,0)),($F78+$G78))*(IF($E78=6,$I78,((MIN((VLOOKUP($E78,#REF!,5,0)),$I78)))))))))*$J78</f>
        <v>0</v>
      </c>
      <c r="L78" s="12">
        <f t="shared" si="2"/>
        <v>0</v>
      </c>
      <c r="M78" s="13">
        <f t="shared" si="3"/>
        <v>0</v>
      </c>
    </row>
    <row r="79" spans="1:13" ht="16.5" hidden="1" thickBot="1">
      <c r="A79" s="4">
        <v>76</v>
      </c>
      <c r="B79" s="5"/>
      <c r="C79" s="5"/>
      <c r="D79" s="5"/>
      <c r="E79" s="6"/>
      <c r="F79" s="7"/>
      <c r="G79" s="8"/>
      <c r="H79" s="9"/>
      <c r="I79" s="9"/>
      <c r="J79" s="10"/>
      <c r="K79" s="11">
        <f>(IF(OR($B79=0,$C79=0,$D79=0),0,IF(OR($E79=0,($G79+$F79=0),$H79=0),0,MIN((VLOOKUP($E79,#REF!,3,0))*(IF($E79=6,$I79,$H79))*((MIN((VLOOKUP($E79,#REF!,5,0)),(IF($E79=6,$H79,$I79))))),MIN((VLOOKUP($E79,#REF!,3,0)),($F79+$G79))*(IF($E79=6,$I79,((MIN((VLOOKUP($E79,#REF!,5,0)),$I79)))))))))*$J79</f>
        <v>0</v>
      </c>
      <c r="L79" s="12">
        <f t="shared" si="2"/>
        <v>0</v>
      </c>
      <c r="M79" s="13">
        <f t="shared" si="3"/>
        <v>0</v>
      </c>
    </row>
    <row r="80" spans="1:13" ht="16.5" hidden="1" thickBot="1">
      <c r="A80" s="4">
        <v>77</v>
      </c>
      <c r="B80" s="5"/>
      <c r="C80" s="5"/>
      <c r="D80" s="5"/>
      <c r="E80" s="6"/>
      <c r="F80" s="7"/>
      <c r="G80" s="8"/>
      <c r="H80" s="9"/>
      <c r="I80" s="9"/>
      <c r="J80" s="10"/>
      <c r="K80" s="11">
        <f>(IF(OR($B80=0,$C80=0,$D80=0),0,IF(OR($E80=0,($G80+$F80=0),$H80=0),0,MIN((VLOOKUP($E80,#REF!,3,0))*(IF($E80=6,$I80,$H80))*((MIN((VLOOKUP($E80,#REF!,5,0)),(IF($E80=6,$H80,$I80))))),MIN((VLOOKUP($E80,#REF!,3,0)),($F80+$G80))*(IF($E80=6,$I80,((MIN((VLOOKUP($E80,#REF!,5,0)),$I80)))))))))*$J80</f>
        <v>0</v>
      </c>
      <c r="L80" s="12">
        <f t="shared" si="2"/>
        <v>0</v>
      </c>
      <c r="M80" s="13">
        <f t="shared" si="3"/>
        <v>0</v>
      </c>
    </row>
    <row r="81" spans="1:13" ht="16.5" hidden="1" thickBot="1">
      <c r="A81" s="4">
        <v>78</v>
      </c>
      <c r="B81" s="5"/>
      <c r="C81" s="5"/>
      <c r="D81" s="5"/>
      <c r="E81" s="6"/>
      <c r="F81" s="7"/>
      <c r="G81" s="8"/>
      <c r="H81" s="9"/>
      <c r="I81" s="9"/>
      <c r="J81" s="10"/>
      <c r="K81" s="11">
        <f>(IF(OR($B81=0,$C81=0,$D81=0),0,IF(OR($E81=0,($G81+$F81=0),$H81=0),0,MIN((VLOOKUP($E81,#REF!,3,0))*(IF($E81=6,$I81,$H81))*((MIN((VLOOKUP($E81,#REF!,5,0)),(IF($E81=6,$H81,$I81))))),MIN((VLOOKUP($E81,#REF!,3,0)),($F81+$G81))*(IF($E81=6,$I81,((MIN((VLOOKUP($E81,#REF!,5,0)),$I81)))))))))*$J81</f>
        <v>0</v>
      </c>
      <c r="L81" s="12">
        <f t="shared" si="2"/>
        <v>0</v>
      </c>
      <c r="M81" s="13">
        <f t="shared" si="3"/>
        <v>0</v>
      </c>
    </row>
    <row r="82" spans="1:13" ht="16.5" hidden="1" thickBot="1">
      <c r="A82" s="4">
        <v>79</v>
      </c>
      <c r="B82" s="5"/>
      <c r="C82" s="5"/>
      <c r="D82" s="5"/>
      <c r="E82" s="6"/>
      <c r="F82" s="7"/>
      <c r="G82" s="8"/>
      <c r="H82" s="9"/>
      <c r="I82" s="9"/>
      <c r="J82" s="10"/>
      <c r="K82" s="11">
        <f>(IF(OR($B82=0,$C82=0,$D82=0),0,IF(OR($E82=0,($G82+$F82=0),$H82=0),0,MIN((VLOOKUP($E82,#REF!,3,0))*(IF($E82=6,$I82,$H82))*((MIN((VLOOKUP($E82,#REF!,5,0)),(IF($E82=6,$H82,$I82))))),MIN((VLOOKUP($E82,#REF!,3,0)),($F82+$G82))*(IF($E82=6,$I82,((MIN((VLOOKUP($E82,#REF!,5,0)),$I82)))))))))*$J82</f>
        <v>0</v>
      </c>
      <c r="L82" s="12">
        <f t="shared" si="2"/>
        <v>0</v>
      </c>
      <c r="M82" s="13">
        <f t="shared" si="3"/>
        <v>0</v>
      </c>
    </row>
    <row r="83" spans="1:13" ht="16.5" hidden="1" thickBot="1">
      <c r="A83" s="4">
        <v>80</v>
      </c>
      <c r="B83" s="5"/>
      <c r="C83" s="5"/>
      <c r="D83" s="5"/>
      <c r="E83" s="6"/>
      <c r="F83" s="7"/>
      <c r="G83" s="8"/>
      <c r="H83" s="9"/>
      <c r="I83" s="9"/>
      <c r="J83" s="10"/>
      <c r="K83" s="11">
        <f>(IF(OR($B83=0,$C83=0,$D83=0),0,IF(OR($E83=0,($G83+$F83=0),$H83=0),0,MIN((VLOOKUP($E83,#REF!,3,0))*(IF($E83=6,$I83,$H83))*((MIN((VLOOKUP($E83,#REF!,5,0)),(IF($E83=6,$H83,$I83))))),MIN((VLOOKUP($E83,#REF!,3,0)),($F83+$G83))*(IF($E83=6,$I83,((MIN((VLOOKUP($E83,#REF!,5,0)),$I83)))))))))*$J83</f>
        <v>0</v>
      </c>
      <c r="L83" s="12">
        <f t="shared" si="2"/>
        <v>0</v>
      </c>
      <c r="M83" s="13">
        <f t="shared" si="3"/>
        <v>0</v>
      </c>
    </row>
    <row r="84" spans="1:13" ht="16.5" hidden="1" thickBot="1">
      <c r="A84" s="4">
        <v>81</v>
      </c>
      <c r="B84" s="5"/>
      <c r="C84" s="5"/>
      <c r="D84" s="5"/>
      <c r="E84" s="6"/>
      <c r="F84" s="7"/>
      <c r="G84" s="8"/>
      <c r="H84" s="9"/>
      <c r="I84" s="9"/>
      <c r="J84" s="10"/>
      <c r="K84" s="11">
        <f>(IF(OR($B84=0,$C84=0,$D84=0),0,IF(OR($E84=0,($G84+$F84=0),$H84=0),0,MIN((VLOOKUP($E84,#REF!,3,0))*(IF($E84=6,$I84,$H84))*((MIN((VLOOKUP($E84,#REF!,5,0)),(IF($E84=6,$H84,$I84))))),MIN((VLOOKUP($E84,#REF!,3,0)),($F84+$G84))*(IF($E84=6,$I84,((MIN((VLOOKUP($E84,#REF!,5,0)),$I84)))))))))*$J84</f>
        <v>0</v>
      </c>
      <c r="L84" s="12">
        <f t="shared" si="2"/>
        <v>0</v>
      </c>
      <c r="M84" s="13">
        <f t="shared" si="3"/>
        <v>0</v>
      </c>
    </row>
    <row r="85" spans="1:13" ht="16.5" hidden="1" thickBot="1">
      <c r="A85" s="4">
        <v>82</v>
      </c>
      <c r="B85" s="5"/>
      <c r="C85" s="5"/>
      <c r="D85" s="5"/>
      <c r="E85" s="6"/>
      <c r="F85" s="7"/>
      <c r="G85" s="8"/>
      <c r="H85" s="9"/>
      <c r="I85" s="9"/>
      <c r="J85" s="10"/>
      <c r="K85" s="11">
        <f>(IF(OR($B85=0,$C85=0,$D85=0),0,IF(OR($E85=0,($G85+$F85=0),$H85=0),0,MIN((VLOOKUP($E85,#REF!,3,0))*(IF($E85=6,$I85,$H85))*((MIN((VLOOKUP($E85,#REF!,5,0)),(IF($E85=6,$H85,$I85))))),MIN((VLOOKUP($E85,#REF!,3,0)),($F85+$G85))*(IF($E85=6,$I85,((MIN((VLOOKUP($E85,#REF!,5,0)),$I85)))))))))*$J85</f>
        <v>0</v>
      </c>
      <c r="L85" s="12">
        <f t="shared" si="2"/>
        <v>0</v>
      </c>
      <c r="M85" s="13">
        <f t="shared" si="3"/>
        <v>0</v>
      </c>
    </row>
    <row r="86" spans="1:13" ht="16.5" hidden="1" thickBot="1">
      <c r="A86" s="4">
        <v>83</v>
      </c>
      <c r="B86" s="5"/>
      <c r="C86" s="5"/>
      <c r="D86" s="5"/>
      <c r="E86" s="6"/>
      <c r="F86" s="7"/>
      <c r="G86" s="8"/>
      <c r="H86" s="9"/>
      <c r="I86" s="9"/>
      <c r="J86" s="10"/>
      <c r="K86" s="11">
        <f>(IF(OR($B86=0,$C86=0,$D86=0),0,IF(OR($E86=0,($G86+$F86=0),$H86=0),0,MIN((VLOOKUP($E86,#REF!,3,0))*(IF($E86=6,$I86,$H86))*((MIN((VLOOKUP($E86,#REF!,5,0)),(IF($E86=6,$H86,$I86))))),MIN((VLOOKUP($E86,#REF!,3,0)),($F86+$G86))*(IF($E86=6,$I86,((MIN((VLOOKUP($E86,#REF!,5,0)),$I86)))))))))*$J86</f>
        <v>0</v>
      </c>
      <c r="L86" s="12">
        <f t="shared" si="2"/>
        <v>0</v>
      </c>
      <c r="M86" s="13">
        <f t="shared" si="3"/>
        <v>0</v>
      </c>
    </row>
    <row r="87" spans="1:13" ht="16.5" hidden="1" thickBot="1">
      <c r="A87" s="4">
        <v>84</v>
      </c>
      <c r="B87" s="5"/>
      <c r="C87" s="5"/>
      <c r="D87" s="5"/>
      <c r="E87" s="6"/>
      <c r="F87" s="7"/>
      <c r="G87" s="8"/>
      <c r="H87" s="9"/>
      <c r="I87" s="9"/>
      <c r="J87" s="10"/>
      <c r="K87" s="11">
        <f>(IF(OR($B87=0,$C87=0,$D87=0),0,IF(OR($E87=0,($G87+$F87=0),$H87=0),0,MIN((VLOOKUP($E87,#REF!,3,0))*(IF($E87=6,$I87,$H87))*((MIN((VLOOKUP($E87,#REF!,5,0)),(IF($E87=6,$H87,$I87))))),MIN((VLOOKUP($E87,#REF!,3,0)),($F87+$G87))*(IF($E87=6,$I87,((MIN((VLOOKUP($E87,#REF!,5,0)),$I87)))))))))*$J87</f>
        <v>0</v>
      </c>
      <c r="L87" s="12">
        <f t="shared" si="2"/>
        <v>0</v>
      </c>
      <c r="M87" s="13">
        <f t="shared" si="3"/>
        <v>0</v>
      </c>
    </row>
    <row r="88" spans="1:13" ht="16.5" hidden="1" thickBot="1">
      <c r="A88" s="4">
        <v>85</v>
      </c>
      <c r="B88" s="5"/>
      <c r="C88" s="5"/>
      <c r="D88" s="5"/>
      <c r="E88" s="6"/>
      <c r="F88" s="7"/>
      <c r="G88" s="8"/>
      <c r="H88" s="9"/>
      <c r="I88" s="9"/>
      <c r="J88" s="10"/>
      <c r="K88" s="11">
        <f>(IF(OR($B88=0,$C88=0,$D88=0),0,IF(OR($E88=0,($G88+$F88=0),$H88=0),0,MIN((VLOOKUP($E88,#REF!,3,0))*(IF($E88=6,$I88,$H88))*((MIN((VLOOKUP($E88,#REF!,5,0)),(IF($E88=6,$H88,$I88))))),MIN((VLOOKUP($E88,#REF!,3,0)),($F88+$G88))*(IF($E88=6,$I88,((MIN((VLOOKUP($E88,#REF!,5,0)),$I88)))))))))*$J88</f>
        <v>0</v>
      </c>
      <c r="L88" s="12">
        <f t="shared" si="2"/>
        <v>0</v>
      </c>
      <c r="M88" s="13">
        <f t="shared" si="3"/>
        <v>0</v>
      </c>
    </row>
    <row r="89" spans="1:13" ht="16.5" hidden="1" thickBot="1">
      <c r="A89" s="4">
        <v>86</v>
      </c>
      <c r="B89" s="5"/>
      <c r="C89" s="5"/>
      <c r="D89" s="5"/>
      <c r="E89" s="6"/>
      <c r="F89" s="7"/>
      <c r="G89" s="8"/>
      <c r="H89" s="9"/>
      <c r="I89" s="9"/>
      <c r="J89" s="10"/>
      <c r="K89" s="11">
        <f>(IF(OR($B89=0,$C89=0,$D89=0),0,IF(OR($E89=0,($G89+$F89=0),$H89=0),0,MIN((VLOOKUP($E89,#REF!,3,0))*(IF($E89=6,$I89,$H89))*((MIN((VLOOKUP($E89,#REF!,5,0)),(IF($E89=6,$H89,$I89))))),MIN((VLOOKUP($E89,#REF!,3,0)),($F89+$G89))*(IF($E89=6,$I89,((MIN((VLOOKUP($E89,#REF!,5,0)),$I89)))))))))*$J89</f>
        <v>0</v>
      </c>
      <c r="L89" s="12">
        <f t="shared" si="2"/>
        <v>0</v>
      </c>
      <c r="M89" s="13">
        <f t="shared" si="3"/>
        <v>0</v>
      </c>
    </row>
    <row r="90" spans="1:13" ht="16.5" hidden="1" thickBot="1">
      <c r="A90" s="4">
        <v>87</v>
      </c>
      <c r="B90" s="5"/>
      <c r="C90" s="5"/>
      <c r="D90" s="5"/>
      <c r="E90" s="6"/>
      <c r="F90" s="7"/>
      <c r="G90" s="8"/>
      <c r="H90" s="9"/>
      <c r="I90" s="9"/>
      <c r="J90" s="10"/>
      <c r="K90" s="11">
        <f>(IF(OR($B90=0,$C90=0,$D90=0),0,IF(OR($E90=0,($G90+$F90=0),$H90=0),0,MIN((VLOOKUP($E90,#REF!,3,0))*(IF($E90=6,$I90,$H90))*((MIN((VLOOKUP($E90,#REF!,5,0)),(IF($E90=6,$H90,$I90))))),MIN((VLOOKUP($E90,#REF!,3,0)),($F90+$G90))*(IF($E90=6,$I90,((MIN((VLOOKUP($E90,#REF!,5,0)),$I90)))))))))*$J90</f>
        <v>0</v>
      </c>
      <c r="L90" s="12">
        <f t="shared" si="2"/>
        <v>0</v>
      </c>
      <c r="M90" s="13">
        <f t="shared" si="3"/>
        <v>0</v>
      </c>
    </row>
    <row r="91" spans="1:13" ht="16.5" hidden="1" thickBot="1">
      <c r="A91" s="4">
        <v>88</v>
      </c>
      <c r="B91" s="5"/>
      <c r="C91" s="5"/>
      <c r="D91" s="5"/>
      <c r="E91" s="6"/>
      <c r="F91" s="7"/>
      <c r="G91" s="8"/>
      <c r="H91" s="9"/>
      <c r="I91" s="9"/>
      <c r="J91" s="10"/>
      <c r="K91" s="11">
        <f>(IF(OR($B91=0,$C91=0,$D91=0),0,IF(OR($E91=0,($G91+$F91=0),$H91=0),0,MIN((VLOOKUP($E91,#REF!,3,0))*(IF($E91=6,$I91,$H91))*((MIN((VLOOKUP($E91,#REF!,5,0)),(IF($E91=6,$H91,$I91))))),MIN((VLOOKUP($E91,#REF!,3,0)),($F91+$G91))*(IF($E91=6,$I91,((MIN((VLOOKUP($E91,#REF!,5,0)),$I91)))))))))*$J91</f>
        <v>0</v>
      </c>
      <c r="L91" s="12">
        <f t="shared" si="2"/>
        <v>0</v>
      </c>
      <c r="M91" s="13">
        <f t="shared" si="3"/>
        <v>0</v>
      </c>
    </row>
    <row r="92" spans="1:13" ht="16.5" hidden="1" thickBot="1">
      <c r="A92" s="4">
        <v>89</v>
      </c>
      <c r="B92" s="5"/>
      <c r="C92" s="5"/>
      <c r="D92" s="5"/>
      <c r="E92" s="6"/>
      <c r="F92" s="7"/>
      <c r="G92" s="8"/>
      <c r="H92" s="9"/>
      <c r="I92" s="9"/>
      <c r="J92" s="10"/>
      <c r="K92" s="11">
        <f>(IF(OR($B92=0,$C92=0,$D92=0),0,IF(OR($E92=0,($G92+$F92=0),$H92=0),0,MIN((VLOOKUP($E92,#REF!,3,0))*(IF($E92=6,$I92,$H92))*((MIN((VLOOKUP($E92,#REF!,5,0)),(IF($E92=6,$H92,$I92))))),MIN((VLOOKUP($E92,#REF!,3,0)),($F92+$G92))*(IF($E92=6,$I92,((MIN((VLOOKUP($E92,#REF!,5,0)),$I92)))))))))*$J92</f>
        <v>0</v>
      </c>
      <c r="L92" s="12">
        <f t="shared" si="2"/>
        <v>0</v>
      </c>
      <c r="M92" s="13">
        <f t="shared" si="3"/>
        <v>0</v>
      </c>
    </row>
    <row r="93" spans="1:13" ht="16.5" hidden="1" thickBot="1">
      <c r="A93" s="4">
        <v>90</v>
      </c>
      <c r="B93" s="5"/>
      <c r="C93" s="5"/>
      <c r="D93" s="5"/>
      <c r="E93" s="6"/>
      <c r="F93" s="7"/>
      <c r="G93" s="8"/>
      <c r="H93" s="9"/>
      <c r="I93" s="9"/>
      <c r="J93" s="10"/>
      <c r="K93" s="11">
        <f>(IF(OR($B93=0,$C93=0,$D93=0),0,IF(OR($E93=0,($G93+$F93=0),$H93=0),0,MIN((VLOOKUP($E93,#REF!,3,0))*(IF($E93=6,$I93,$H93))*((MIN((VLOOKUP($E93,#REF!,5,0)),(IF($E93=6,$H93,$I93))))),MIN((VLOOKUP($E93,#REF!,3,0)),($F93+$G93))*(IF($E93=6,$I93,((MIN((VLOOKUP($E93,#REF!,5,0)),$I93)))))))))*$J93</f>
        <v>0</v>
      </c>
      <c r="L93" s="12">
        <f t="shared" si="2"/>
        <v>0</v>
      </c>
      <c r="M93" s="13">
        <f t="shared" si="3"/>
        <v>0</v>
      </c>
    </row>
    <row r="94" spans="1:13" ht="16.5" hidden="1" thickBot="1">
      <c r="A94" s="4">
        <v>91</v>
      </c>
      <c r="B94" s="5"/>
      <c r="C94" s="5"/>
      <c r="D94" s="5"/>
      <c r="E94" s="6"/>
      <c r="F94" s="7"/>
      <c r="G94" s="8"/>
      <c r="H94" s="9"/>
      <c r="I94" s="9"/>
      <c r="J94" s="10"/>
      <c r="K94" s="11">
        <f>(IF(OR($B94=0,$C94=0,$D94=0),0,IF(OR($E94=0,($G94+$F94=0),$H94=0),0,MIN((VLOOKUP($E94,#REF!,3,0))*(IF($E94=6,$I94,$H94))*((MIN((VLOOKUP($E94,#REF!,5,0)),(IF($E94=6,$H94,$I94))))),MIN((VLOOKUP($E94,#REF!,3,0)),($F94+$G94))*(IF($E94=6,$I94,((MIN((VLOOKUP($E94,#REF!,5,0)),$I94)))))))))*$J94</f>
        <v>0</v>
      </c>
      <c r="L94" s="12">
        <f t="shared" si="2"/>
        <v>0</v>
      </c>
      <c r="M94" s="13">
        <f t="shared" si="3"/>
        <v>0</v>
      </c>
    </row>
    <row r="95" spans="1:13" ht="16.5" hidden="1" thickBot="1">
      <c r="A95" s="4">
        <v>92</v>
      </c>
      <c r="B95" s="5"/>
      <c r="C95" s="5"/>
      <c r="D95" s="5"/>
      <c r="E95" s="6"/>
      <c r="F95" s="7"/>
      <c r="G95" s="8"/>
      <c r="H95" s="9"/>
      <c r="I95" s="9"/>
      <c r="J95" s="10"/>
      <c r="K95" s="11">
        <f>(IF(OR($B95=0,$C95=0,$D95=0),0,IF(OR($E95=0,($G95+$F95=0),$H95=0),0,MIN((VLOOKUP($E95,#REF!,3,0))*(IF($E95=6,$I95,$H95))*((MIN((VLOOKUP($E95,#REF!,5,0)),(IF($E95=6,$H95,$I95))))),MIN((VLOOKUP($E95,#REF!,3,0)),($F95+$G95))*(IF($E95=6,$I95,((MIN((VLOOKUP($E95,#REF!,5,0)),$I95)))))))))*$J95</f>
        <v>0</v>
      </c>
      <c r="L95" s="12">
        <f t="shared" si="2"/>
        <v>0</v>
      </c>
      <c r="M95" s="13">
        <f t="shared" si="3"/>
        <v>0</v>
      </c>
    </row>
    <row r="96" spans="1:13" ht="16.5" hidden="1" thickBot="1">
      <c r="A96" s="4">
        <v>93</v>
      </c>
      <c r="B96" s="5"/>
      <c r="C96" s="5"/>
      <c r="D96" s="5"/>
      <c r="E96" s="6"/>
      <c r="F96" s="7"/>
      <c r="G96" s="8"/>
      <c r="H96" s="9"/>
      <c r="I96" s="9"/>
      <c r="J96" s="10"/>
      <c r="K96" s="11">
        <f>(IF(OR($B96=0,$C96=0,$D96=0),0,IF(OR($E96=0,($G96+$F96=0),$H96=0),0,MIN((VLOOKUP($E96,#REF!,3,0))*(IF($E96=6,$I96,$H96))*((MIN((VLOOKUP($E96,#REF!,5,0)),(IF($E96=6,$H96,$I96))))),MIN((VLOOKUP($E96,#REF!,3,0)),($F96+$G96))*(IF($E96=6,$I96,((MIN((VLOOKUP($E96,#REF!,5,0)),$I96)))))))))*$J96</f>
        <v>0</v>
      </c>
      <c r="L96" s="12">
        <f t="shared" si="2"/>
        <v>0</v>
      </c>
      <c r="M96" s="13">
        <f t="shared" si="3"/>
        <v>0</v>
      </c>
    </row>
    <row r="97" spans="1:13" ht="16.5" hidden="1" thickBot="1">
      <c r="A97" s="4">
        <v>94</v>
      </c>
      <c r="B97" s="5"/>
      <c r="C97" s="5"/>
      <c r="D97" s="5"/>
      <c r="E97" s="6"/>
      <c r="F97" s="7"/>
      <c r="G97" s="8"/>
      <c r="H97" s="9"/>
      <c r="I97" s="9"/>
      <c r="J97" s="10"/>
      <c r="K97" s="11">
        <f>(IF(OR($B97=0,$C97=0,$D97=0),0,IF(OR($E97=0,($G97+$F97=0),$H97=0),0,MIN((VLOOKUP($E97,#REF!,3,0))*(IF($E97=6,$I97,$H97))*((MIN((VLOOKUP($E97,#REF!,5,0)),(IF($E97=6,$H97,$I97))))),MIN((VLOOKUP($E97,#REF!,3,0)),($F97+$G97))*(IF($E97=6,$I97,((MIN((VLOOKUP($E97,#REF!,5,0)),$I97)))))))))*$J97</f>
        <v>0</v>
      </c>
      <c r="L97" s="12">
        <f t="shared" si="2"/>
        <v>0</v>
      </c>
      <c r="M97" s="13">
        <f t="shared" si="3"/>
        <v>0</v>
      </c>
    </row>
    <row r="98" spans="1:13" ht="16.5" hidden="1" thickBot="1">
      <c r="A98" s="4">
        <v>95</v>
      </c>
      <c r="B98" s="5"/>
      <c r="C98" s="5"/>
      <c r="D98" s="5"/>
      <c r="E98" s="6"/>
      <c r="F98" s="7"/>
      <c r="G98" s="8"/>
      <c r="H98" s="9"/>
      <c r="I98" s="9"/>
      <c r="J98" s="10"/>
      <c r="K98" s="11">
        <f>(IF(OR($B98=0,$C98=0,$D98=0),0,IF(OR($E98=0,($G98+$F98=0),$H98=0),0,MIN((VLOOKUP($E98,#REF!,3,0))*(IF($E98=6,$I98,$H98))*((MIN((VLOOKUP($E98,#REF!,5,0)),(IF($E98=6,$H98,$I98))))),MIN((VLOOKUP($E98,#REF!,3,0)),($F98+$G98))*(IF($E98=6,$I98,((MIN((VLOOKUP($E98,#REF!,5,0)),$I98)))))))))*$J98</f>
        <v>0</v>
      </c>
      <c r="L98" s="12">
        <f t="shared" si="2"/>
        <v>0</v>
      </c>
      <c r="M98" s="13">
        <f t="shared" si="3"/>
        <v>0</v>
      </c>
    </row>
    <row r="99" spans="1:13" ht="16.5" hidden="1" thickBot="1">
      <c r="A99" s="4">
        <v>96</v>
      </c>
      <c r="B99" s="5"/>
      <c r="C99" s="5"/>
      <c r="D99" s="5"/>
      <c r="E99" s="6"/>
      <c r="F99" s="7"/>
      <c r="G99" s="8"/>
      <c r="H99" s="9"/>
      <c r="I99" s="9"/>
      <c r="J99" s="10"/>
      <c r="K99" s="11">
        <f>(IF(OR($B99=0,$C99=0,$D99=0),0,IF(OR($E99=0,($G99+$F99=0),$H99=0),0,MIN((VLOOKUP($E99,#REF!,3,0))*(IF($E99=6,$I99,$H99))*((MIN((VLOOKUP($E99,#REF!,5,0)),(IF($E99=6,$H99,$I99))))),MIN((VLOOKUP($E99,#REF!,3,0)),($F99+$G99))*(IF($E99=6,$I99,((MIN((VLOOKUP($E99,#REF!,5,0)),$I99)))))))))*$J99</f>
        <v>0</v>
      </c>
      <c r="L99" s="12">
        <f t="shared" si="2"/>
        <v>0</v>
      </c>
      <c r="M99" s="13">
        <f t="shared" si="3"/>
        <v>0</v>
      </c>
    </row>
    <row r="100" spans="1:13" ht="16.5" hidden="1" thickBot="1">
      <c r="A100" s="4">
        <v>97</v>
      </c>
      <c r="B100" s="5"/>
      <c r="C100" s="5"/>
      <c r="D100" s="5"/>
      <c r="E100" s="6"/>
      <c r="F100" s="7"/>
      <c r="G100" s="8"/>
      <c r="H100" s="9"/>
      <c r="I100" s="9"/>
      <c r="J100" s="10"/>
      <c r="K100" s="11">
        <f>(IF(OR($B100=0,$C100=0,$D100=0),0,IF(OR($E100=0,($G100+$F100=0),$H100=0),0,MIN((VLOOKUP($E100,#REF!,3,0))*(IF($E100=6,$I100,$H100))*((MIN((VLOOKUP($E100,#REF!,5,0)),(IF($E100=6,$H100,$I100))))),MIN((VLOOKUP($E100,#REF!,3,0)),($F100+$G100))*(IF($E100=6,$I100,((MIN((VLOOKUP($E100,#REF!,5,0)),$I100)))))))))*$J100</f>
        <v>0</v>
      </c>
      <c r="L100" s="12">
        <f t="shared" si="2"/>
        <v>0</v>
      </c>
      <c r="M100" s="13">
        <f t="shared" si="3"/>
        <v>0</v>
      </c>
    </row>
    <row r="101" spans="1:13" ht="16.5" hidden="1" thickBot="1">
      <c r="A101" s="4">
        <v>98</v>
      </c>
      <c r="B101" s="5"/>
      <c r="C101" s="5"/>
      <c r="D101" s="5"/>
      <c r="E101" s="6"/>
      <c r="F101" s="7"/>
      <c r="G101" s="8"/>
      <c r="H101" s="9"/>
      <c r="I101" s="9"/>
      <c r="J101" s="10"/>
      <c r="K101" s="11">
        <f>(IF(OR($B101=0,$C101=0,$D101=0),0,IF(OR($E101=0,($G101+$F101=0),$H101=0),0,MIN((VLOOKUP($E101,#REF!,3,0))*(IF($E101=6,$I101,$H101))*((MIN((VLOOKUP($E101,#REF!,5,0)),(IF($E101=6,$H101,$I101))))),MIN((VLOOKUP($E101,#REF!,3,0)),($F101+$G101))*(IF($E101=6,$I101,((MIN((VLOOKUP($E101,#REF!,5,0)),$I101)))))))))*$J101</f>
        <v>0</v>
      </c>
      <c r="L101" s="12">
        <f t="shared" si="2"/>
        <v>0</v>
      </c>
      <c r="M101" s="13">
        <f t="shared" si="3"/>
        <v>0</v>
      </c>
    </row>
    <row r="102" spans="1:13" ht="16.5" hidden="1" thickBot="1">
      <c r="A102" s="4">
        <v>99</v>
      </c>
      <c r="B102" s="5"/>
      <c r="C102" s="5"/>
      <c r="D102" s="5"/>
      <c r="E102" s="6"/>
      <c r="F102" s="7"/>
      <c r="G102" s="8"/>
      <c r="H102" s="9"/>
      <c r="I102" s="9"/>
      <c r="J102" s="10"/>
      <c r="K102" s="11">
        <f>(IF(OR($B102=0,$C102=0,$D102=0),0,IF(OR($E102=0,($G102+$F102=0),$H102=0),0,MIN((VLOOKUP($E102,#REF!,3,0))*(IF($E102=6,$I102,$H102))*((MIN((VLOOKUP($E102,#REF!,5,0)),(IF($E102=6,$H102,$I102))))),MIN((VLOOKUP($E102,#REF!,3,0)),($F102+$G102))*(IF($E102=6,$I102,((MIN((VLOOKUP($E102,#REF!,5,0)),$I102)))))))))*$J102</f>
        <v>0</v>
      </c>
      <c r="L102" s="12">
        <f t="shared" si="2"/>
        <v>0</v>
      </c>
      <c r="M102" s="13">
        <f t="shared" si="3"/>
        <v>0</v>
      </c>
    </row>
    <row r="103" spans="1:13" ht="16.5" hidden="1" thickBot="1">
      <c r="A103" s="4">
        <v>100</v>
      </c>
      <c r="B103" s="5"/>
      <c r="C103" s="5"/>
      <c r="D103" s="5"/>
      <c r="E103" s="6"/>
      <c r="F103" s="7"/>
      <c r="G103" s="8"/>
      <c r="H103" s="9"/>
      <c r="I103" s="9"/>
      <c r="J103" s="10"/>
      <c r="K103" s="11">
        <f>(IF(OR($B103=0,$C103=0,$D103=0),0,IF(OR($E103=0,($G103+$F103=0),$H103=0),0,MIN((VLOOKUP($E103,#REF!,3,0))*(IF($E103=6,$I103,$H103))*((MIN((VLOOKUP($E103,#REF!,5,0)),(IF($E103=6,$H103,$I103))))),MIN((VLOOKUP($E103,#REF!,3,0)),($F103+$G103))*(IF($E103=6,$I103,((MIN((VLOOKUP($E103,#REF!,5,0)),$I103)))))))))*$J103</f>
        <v>0</v>
      </c>
      <c r="L103" s="12">
        <f t="shared" si="2"/>
        <v>0</v>
      </c>
      <c r="M103" s="13">
        <f t="shared" si="3"/>
        <v>0</v>
      </c>
    </row>
    <row r="104" spans="1:13" ht="16.5" hidden="1" thickBot="1">
      <c r="A104" s="4">
        <v>101</v>
      </c>
      <c r="B104" s="5"/>
      <c r="C104" s="5"/>
      <c r="D104" s="5"/>
      <c r="E104" s="6"/>
      <c r="F104" s="7"/>
      <c r="G104" s="8"/>
      <c r="H104" s="9"/>
      <c r="I104" s="9"/>
      <c r="J104" s="10"/>
      <c r="K104" s="11">
        <f>(IF(OR($B104=0,$C104=0,$D104=0),0,IF(OR($E104=0,($G104+$F104=0),$H104=0),0,MIN((VLOOKUP($E104,#REF!,3,0))*(IF($E104=6,$I104,$H104))*((MIN((VLOOKUP($E104,#REF!,5,0)),(IF($E104=6,$H104,$I104))))),MIN((VLOOKUP($E104,#REF!,3,0)),($F104+$G104))*(IF($E104=6,$I104,((MIN((VLOOKUP($E104,#REF!,5,0)),$I104)))))))))*$J104</f>
        <v>0</v>
      </c>
      <c r="L104" s="12">
        <f t="shared" si="2"/>
        <v>0</v>
      </c>
      <c r="M104" s="13">
        <f t="shared" si="3"/>
        <v>0</v>
      </c>
    </row>
    <row r="105" spans="1:13" ht="16.5" hidden="1" thickBot="1">
      <c r="A105" s="4">
        <v>102</v>
      </c>
      <c r="B105" s="5"/>
      <c r="C105" s="5"/>
      <c r="D105" s="5"/>
      <c r="E105" s="6"/>
      <c r="F105" s="7"/>
      <c r="G105" s="8"/>
      <c r="H105" s="9"/>
      <c r="I105" s="9"/>
      <c r="J105" s="10"/>
      <c r="K105" s="11">
        <f>(IF(OR($B105=0,$C105=0,$D105=0),0,IF(OR($E105=0,($G105+$F105=0),$H105=0),0,MIN((VLOOKUP($E105,#REF!,3,0))*(IF($E105=6,$I105,$H105))*((MIN((VLOOKUP($E105,#REF!,5,0)),(IF($E105=6,$H105,$I105))))),MIN((VLOOKUP($E105,#REF!,3,0)),($F105+$G105))*(IF($E105=6,$I105,((MIN((VLOOKUP($E105,#REF!,5,0)),$I105)))))))))*$J105</f>
        <v>0</v>
      </c>
      <c r="L105" s="12">
        <f t="shared" si="2"/>
        <v>0</v>
      </c>
      <c r="M105" s="13">
        <f t="shared" si="3"/>
        <v>0</v>
      </c>
    </row>
    <row r="106" spans="1:13" ht="16.5" hidden="1" thickBot="1">
      <c r="A106" s="4">
        <v>103</v>
      </c>
      <c r="B106" s="5"/>
      <c r="C106" s="5"/>
      <c r="D106" s="5"/>
      <c r="E106" s="6"/>
      <c r="F106" s="7"/>
      <c r="G106" s="8"/>
      <c r="H106" s="9"/>
      <c r="I106" s="9"/>
      <c r="J106" s="10"/>
      <c r="K106" s="11">
        <f>(IF(OR($B106=0,$C106=0,$D106=0),0,IF(OR($E106=0,($G106+$F106=0),$H106=0),0,MIN((VLOOKUP($E106,#REF!,3,0))*(IF($E106=6,$I106,$H106))*((MIN((VLOOKUP($E106,#REF!,5,0)),(IF($E106=6,$H106,$I106))))),MIN((VLOOKUP($E106,#REF!,3,0)),($F106+$G106))*(IF($E106=6,$I106,((MIN((VLOOKUP($E106,#REF!,5,0)),$I106)))))))))*$J106</f>
        <v>0</v>
      </c>
      <c r="L106" s="12">
        <f t="shared" si="2"/>
        <v>0</v>
      </c>
      <c r="M106" s="13">
        <f t="shared" si="3"/>
        <v>0</v>
      </c>
    </row>
    <row r="107" spans="1:13" ht="16.5" hidden="1" thickBot="1">
      <c r="A107" s="4">
        <v>104</v>
      </c>
      <c r="B107" s="5"/>
      <c r="C107" s="5"/>
      <c r="D107" s="5"/>
      <c r="E107" s="6"/>
      <c r="F107" s="7"/>
      <c r="G107" s="8"/>
      <c r="H107" s="9"/>
      <c r="I107" s="9"/>
      <c r="J107" s="10"/>
      <c r="K107" s="11">
        <f>(IF(OR($B107=0,$C107=0,$D107=0),0,IF(OR($E107=0,($G107+$F107=0),$H107=0),0,MIN((VLOOKUP($E107,#REF!,3,0))*(IF($E107=6,$I107,$H107))*((MIN((VLOOKUP($E107,#REF!,5,0)),(IF($E107=6,$H107,$I107))))),MIN((VLOOKUP($E107,#REF!,3,0)),($F107+$G107))*(IF($E107=6,$I107,((MIN((VLOOKUP($E107,#REF!,5,0)),$I107)))))))))*$J107</f>
        <v>0</v>
      </c>
      <c r="L107" s="12">
        <f t="shared" si="2"/>
        <v>0</v>
      </c>
      <c r="M107" s="13">
        <f t="shared" si="3"/>
        <v>0</v>
      </c>
    </row>
    <row r="108" spans="1:13" ht="16.5" hidden="1" thickBot="1">
      <c r="A108" s="4">
        <v>105</v>
      </c>
      <c r="B108" s="5"/>
      <c r="C108" s="5"/>
      <c r="D108" s="5"/>
      <c r="E108" s="6"/>
      <c r="F108" s="7"/>
      <c r="G108" s="8"/>
      <c r="H108" s="9"/>
      <c r="I108" s="9"/>
      <c r="J108" s="10"/>
      <c r="K108" s="11">
        <f>(IF(OR($B108=0,$C108=0,$D108=0),0,IF(OR($E108=0,($G108+$F108=0),$H108=0),0,MIN((VLOOKUP($E108,#REF!,3,0))*(IF($E108=6,$I108,$H108))*((MIN((VLOOKUP($E108,#REF!,5,0)),(IF($E108=6,$H108,$I108))))),MIN((VLOOKUP($E108,#REF!,3,0)),($F108+$G108))*(IF($E108=6,$I108,((MIN((VLOOKUP($E108,#REF!,5,0)),$I108)))))))))*$J108</f>
        <v>0</v>
      </c>
      <c r="L108" s="12">
        <f t="shared" si="2"/>
        <v>0</v>
      </c>
      <c r="M108" s="13">
        <f t="shared" si="3"/>
        <v>0</v>
      </c>
    </row>
    <row r="109" spans="1:13" ht="16.5" hidden="1" thickBot="1">
      <c r="A109" s="4">
        <v>106</v>
      </c>
      <c r="B109" s="5"/>
      <c r="C109" s="5"/>
      <c r="D109" s="5"/>
      <c r="E109" s="6"/>
      <c r="F109" s="7"/>
      <c r="G109" s="8"/>
      <c r="H109" s="9"/>
      <c r="I109" s="9"/>
      <c r="J109" s="10"/>
      <c r="K109" s="11">
        <f>(IF(OR($B109=0,$C109=0,$D109=0),0,IF(OR($E109=0,($G109+$F109=0),$H109=0),0,MIN((VLOOKUP($E109,#REF!,3,0))*(IF($E109=6,$I109,$H109))*((MIN((VLOOKUP($E109,#REF!,5,0)),(IF($E109=6,$H109,$I109))))),MIN((VLOOKUP($E109,#REF!,3,0)),($F109+$G109))*(IF($E109=6,$I109,((MIN((VLOOKUP($E109,#REF!,5,0)),$I109)))))))))*$J109</f>
        <v>0</v>
      </c>
      <c r="L109" s="12">
        <f t="shared" si="2"/>
        <v>0</v>
      </c>
      <c r="M109" s="13">
        <f t="shared" si="3"/>
        <v>0</v>
      </c>
    </row>
    <row r="110" spans="1:13" ht="16.5" hidden="1" thickBot="1">
      <c r="A110" s="4">
        <v>107</v>
      </c>
      <c r="B110" s="5"/>
      <c r="C110" s="5"/>
      <c r="D110" s="5"/>
      <c r="E110" s="6"/>
      <c r="F110" s="7"/>
      <c r="G110" s="8"/>
      <c r="H110" s="9"/>
      <c r="I110" s="9"/>
      <c r="J110" s="10"/>
      <c r="K110" s="11">
        <f>(IF(OR($B110=0,$C110=0,$D110=0),0,IF(OR($E110=0,($G110+$F110=0),$H110=0),0,MIN((VLOOKUP($E110,#REF!,3,0))*(IF($E110=6,$I110,$H110))*((MIN((VLOOKUP($E110,#REF!,5,0)),(IF($E110=6,$H110,$I110))))),MIN((VLOOKUP($E110,#REF!,3,0)),($F110+$G110))*(IF($E110=6,$I110,((MIN((VLOOKUP($E110,#REF!,5,0)),$I110)))))))))*$J110</f>
        <v>0</v>
      </c>
      <c r="L110" s="12">
        <f t="shared" si="2"/>
        <v>0</v>
      </c>
      <c r="M110" s="13">
        <f t="shared" si="3"/>
        <v>0</v>
      </c>
    </row>
    <row r="111" spans="1:13" ht="16.5" hidden="1" thickBot="1">
      <c r="A111" s="4">
        <v>108</v>
      </c>
      <c r="B111" s="5"/>
      <c r="C111" s="5"/>
      <c r="D111" s="5"/>
      <c r="E111" s="6"/>
      <c r="F111" s="7"/>
      <c r="G111" s="8"/>
      <c r="H111" s="9"/>
      <c r="I111" s="9"/>
      <c r="J111" s="10"/>
      <c r="K111" s="11">
        <f>(IF(OR($B111=0,$C111=0,$D111=0),0,IF(OR($E111=0,($G111+$F111=0),$H111=0),0,MIN((VLOOKUP($E111,#REF!,3,0))*(IF($E111=6,$I111,$H111))*((MIN((VLOOKUP($E111,#REF!,5,0)),(IF($E111=6,$H111,$I111))))),MIN((VLOOKUP($E111,#REF!,3,0)),($F111+$G111))*(IF($E111=6,$I111,((MIN((VLOOKUP($E111,#REF!,5,0)),$I111)))))))))*$J111</f>
        <v>0</v>
      </c>
      <c r="L111" s="12">
        <f t="shared" si="2"/>
        <v>0</v>
      </c>
      <c r="M111" s="13">
        <f t="shared" si="3"/>
        <v>0</v>
      </c>
    </row>
    <row r="112" spans="1:13" ht="16.5" hidden="1" thickBot="1">
      <c r="A112" s="4">
        <v>109</v>
      </c>
      <c r="B112" s="5"/>
      <c r="C112" s="5"/>
      <c r="D112" s="5"/>
      <c r="E112" s="6"/>
      <c r="F112" s="7"/>
      <c r="G112" s="8"/>
      <c r="H112" s="9"/>
      <c r="I112" s="9"/>
      <c r="J112" s="10"/>
      <c r="K112" s="11">
        <f>(IF(OR($B112=0,$C112=0,$D112=0),0,IF(OR($E112=0,($G112+$F112=0),$H112=0),0,MIN((VLOOKUP($E112,#REF!,3,0))*(IF($E112=6,$I112,$H112))*((MIN((VLOOKUP($E112,#REF!,5,0)),(IF($E112=6,$H112,$I112))))),MIN((VLOOKUP($E112,#REF!,3,0)),($F112+$G112))*(IF($E112=6,$I112,((MIN((VLOOKUP($E112,#REF!,5,0)),$I112)))))))))*$J112</f>
        <v>0</v>
      </c>
      <c r="L112" s="12">
        <f t="shared" si="2"/>
        <v>0</v>
      </c>
      <c r="M112" s="13">
        <f t="shared" si="3"/>
        <v>0</v>
      </c>
    </row>
    <row r="113" spans="1:13" ht="16.5" hidden="1" thickBot="1">
      <c r="A113" s="4">
        <v>110</v>
      </c>
      <c r="B113" s="5"/>
      <c r="C113" s="5"/>
      <c r="D113" s="5"/>
      <c r="E113" s="6"/>
      <c r="F113" s="7"/>
      <c r="G113" s="8"/>
      <c r="H113" s="9"/>
      <c r="I113" s="9"/>
      <c r="J113" s="10"/>
      <c r="K113" s="11">
        <f>(IF(OR($B113=0,$C113=0,$D113=0),0,IF(OR($E113=0,($G113+$F113=0),$H113=0),0,MIN((VLOOKUP($E113,#REF!,3,0))*(IF($E113=6,$I113,$H113))*((MIN((VLOOKUP($E113,#REF!,5,0)),(IF($E113=6,$H113,$I113))))),MIN((VLOOKUP($E113,#REF!,3,0)),($F113+$G113))*(IF($E113=6,$I113,((MIN((VLOOKUP($E113,#REF!,5,0)),$I113)))))))))*$J113</f>
        <v>0</v>
      </c>
      <c r="L113" s="12">
        <f t="shared" si="2"/>
        <v>0</v>
      </c>
      <c r="M113" s="13">
        <f t="shared" si="3"/>
        <v>0</v>
      </c>
    </row>
    <row r="114" spans="1:13" ht="16.5" hidden="1" thickBot="1">
      <c r="A114" s="4">
        <v>111</v>
      </c>
      <c r="B114" s="5"/>
      <c r="C114" s="5"/>
      <c r="D114" s="5"/>
      <c r="E114" s="6"/>
      <c r="F114" s="7"/>
      <c r="G114" s="8"/>
      <c r="H114" s="9"/>
      <c r="I114" s="9"/>
      <c r="J114" s="10"/>
      <c r="K114" s="11">
        <f>(IF(OR($B114=0,$C114=0,$D114=0),0,IF(OR($E114=0,($G114+$F114=0),$H114=0),0,MIN((VLOOKUP($E114,#REF!,3,0))*(IF($E114=6,$I114,$H114))*((MIN((VLOOKUP($E114,#REF!,5,0)),(IF($E114=6,$H114,$I114))))),MIN((VLOOKUP($E114,#REF!,3,0)),($F114+$G114))*(IF($E114=6,$I114,((MIN((VLOOKUP($E114,#REF!,5,0)),$I114)))))))))*$J114</f>
        <v>0</v>
      </c>
      <c r="L114" s="12">
        <f t="shared" si="2"/>
        <v>0</v>
      </c>
      <c r="M114" s="13">
        <f t="shared" si="3"/>
        <v>0</v>
      </c>
    </row>
    <row r="115" spans="1:13" ht="16.5" hidden="1" thickBot="1">
      <c r="A115" s="4">
        <v>112</v>
      </c>
      <c r="B115" s="5"/>
      <c r="C115" s="5"/>
      <c r="D115" s="5"/>
      <c r="E115" s="6"/>
      <c r="F115" s="7"/>
      <c r="G115" s="8"/>
      <c r="H115" s="9"/>
      <c r="I115" s="9"/>
      <c r="J115" s="10"/>
      <c r="K115" s="11">
        <f>(IF(OR($B115=0,$C115=0,$D115=0),0,IF(OR($E115=0,($G115+$F115=0),$H115=0),0,MIN((VLOOKUP($E115,#REF!,3,0))*(IF($E115=6,$I115,$H115))*((MIN((VLOOKUP($E115,#REF!,5,0)),(IF($E115=6,$H115,$I115))))),MIN((VLOOKUP($E115,#REF!,3,0)),($F115+$G115))*(IF($E115=6,$I115,((MIN((VLOOKUP($E115,#REF!,5,0)),$I115)))))))))*$J115</f>
        <v>0</v>
      </c>
      <c r="L115" s="12">
        <f t="shared" si="2"/>
        <v>0</v>
      </c>
      <c r="M115" s="13">
        <f t="shared" si="3"/>
        <v>0</v>
      </c>
    </row>
    <row r="116" spans="1:13" ht="16.5" hidden="1" thickBot="1">
      <c r="A116" s="4">
        <v>113</v>
      </c>
      <c r="B116" s="5"/>
      <c r="C116" s="5"/>
      <c r="D116" s="5"/>
      <c r="E116" s="6"/>
      <c r="F116" s="7"/>
      <c r="G116" s="8"/>
      <c r="H116" s="9"/>
      <c r="I116" s="9"/>
      <c r="J116" s="10"/>
      <c r="K116" s="11">
        <f>(IF(OR($B116=0,$C116=0,$D116=0),0,IF(OR($E116=0,($G116+$F116=0),$H116=0),0,MIN((VLOOKUP($E116,#REF!,3,0))*(IF($E116=6,$I116,$H116))*((MIN((VLOOKUP($E116,#REF!,5,0)),(IF($E116=6,$H116,$I116))))),MIN((VLOOKUP($E116,#REF!,3,0)),($F116+$G116))*(IF($E116=6,$I116,((MIN((VLOOKUP($E116,#REF!,5,0)),$I116)))))))))*$J116</f>
        <v>0</v>
      </c>
      <c r="L116" s="12">
        <f t="shared" si="2"/>
        <v>0</v>
      </c>
      <c r="M116" s="13">
        <f t="shared" si="3"/>
        <v>0</v>
      </c>
    </row>
    <row r="117" spans="1:13" ht="16.5" hidden="1" thickBot="1">
      <c r="A117" s="4">
        <v>114</v>
      </c>
      <c r="B117" s="5"/>
      <c r="C117" s="5"/>
      <c r="D117" s="5"/>
      <c r="E117" s="6"/>
      <c r="F117" s="7"/>
      <c r="G117" s="8"/>
      <c r="H117" s="9"/>
      <c r="I117" s="9"/>
      <c r="J117" s="10"/>
      <c r="K117" s="11">
        <f>(IF(OR($B117=0,$C117=0,$D117=0),0,IF(OR($E117=0,($G117+$F117=0),$H117=0),0,MIN((VLOOKUP($E117,#REF!,3,0))*(IF($E117=6,$I117,$H117))*((MIN((VLOOKUP($E117,#REF!,5,0)),(IF($E117=6,$H117,$I117))))),MIN((VLOOKUP($E117,#REF!,3,0)),($F117+$G117))*(IF($E117=6,$I117,((MIN((VLOOKUP($E117,#REF!,5,0)),$I117)))))))))*$J117</f>
        <v>0</v>
      </c>
      <c r="L117" s="12">
        <f t="shared" si="2"/>
        <v>0</v>
      </c>
      <c r="M117" s="13">
        <f t="shared" si="3"/>
        <v>0</v>
      </c>
    </row>
    <row r="118" spans="1:13" ht="16.5" hidden="1" thickBot="1">
      <c r="A118" s="4">
        <v>115</v>
      </c>
      <c r="B118" s="5"/>
      <c r="C118" s="5"/>
      <c r="D118" s="5"/>
      <c r="E118" s="6"/>
      <c r="F118" s="7"/>
      <c r="G118" s="8"/>
      <c r="H118" s="9"/>
      <c r="I118" s="9"/>
      <c r="J118" s="10"/>
      <c r="K118" s="11">
        <f>(IF(OR($B118=0,$C118=0,$D118=0),0,IF(OR($E118=0,($G118+$F118=0),$H118=0),0,MIN((VLOOKUP($E118,#REF!,3,0))*(IF($E118=6,$I118,$H118))*((MIN((VLOOKUP($E118,#REF!,5,0)),(IF($E118=6,$H118,$I118))))),MIN((VLOOKUP($E118,#REF!,3,0)),($F118+$G118))*(IF($E118=6,$I118,((MIN((VLOOKUP($E118,#REF!,5,0)),$I118)))))))))*$J118</f>
        <v>0</v>
      </c>
      <c r="L118" s="12">
        <f t="shared" si="2"/>
        <v>0</v>
      </c>
      <c r="M118" s="13">
        <f t="shared" si="3"/>
        <v>0</v>
      </c>
    </row>
    <row r="119" spans="1:13" ht="16.5" hidden="1" thickBot="1">
      <c r="A119" s="4">
        <v>116</v>
      </c>
      <c r="B119" s="5"/>
      <c r="C119" s="5"/>
      <c r="D119" s="5"/>
      <c r="E119" s="6"/>
      <c r="F119" s="7"/>
      <c r="G119" s="8"/>
      <c r="H119" s="9"/>
      <c r="I119" s="9"/>
      <c r="J119" s="10"/>
      <c r="K119" s="11">
        <f>(IF(OR($B119=0,$C119=0,$D119=0),0,IF(OR($E119=0,($G119+$F119=0),$H119=0),0,MIN((VLOOKUP($E119,#REF!,3,0))*(IF($E119=6,$I119,$H119))*((MIN((VLOOKUP($E119,#REF!,5,0)),(IF($E119=6,$H119,$I119))))),MIN((VLOOKUP($E119,#REF!,3,0)),($F119+$G119))*(IF($E119=6,$I119,((MIN((VLOOKUP($E119,#REF!,5,0)),$I119)))))))))*$J119</f>
        <v>0</v>
      </c>
      <c r="L119" s="12">
        <f t="shared" si="2"/>
        <v>0</v>
      </c>
      <c r="M119" s="13">
        <f t="shared" si="3"/>
        <v>0</v>
      </c>
    </row>
    <row r="120" spans="1:13" ht="16.5" hidden="1" thickBot="1">
      <c r="A120" s="4">
        <v>117</v>
      </c>
      <c r="B120" s="5"/>
      <c r="C120" s="5"/>
      <c r="D120" s="5"/>
      <c r="E120" s="6"/>
      <c r="F120" s="7"/>
      <c r="G120" s="8"/>
      <c r="H120" s="9"/>
      <c r="I120" s="9"/>
      <c r="J120" s="10"/>
      <c r="K120" s="11">
        <f>(IF(OR($B120=0,$C120=0,$D120=0),0,IF(OR($E120=0,($G120+$F120=0),$H120=0),0,MIN((VLOOKUP($E120,#REF!,3,0))*(IF($E120=6,$I120,$H120))*((MIN((VLOOKUP($E120,#REF!,5,0)),(IF($E120=6,$H120,$I120))))),MIN((VLOOKUP($E120,#REF!,3,0)),($F120+$G120))*(IF($E120=6,$I120,((MIN((VLOOKUP($E120,#REF!,5,0)),$I120)))))))))*$J120</f>
        <v>0</v>
      </c>
      <c r="L120" s="12">
        <f t="shared" si="2"/>
        <v>0</v>
      </c>
      <c r="M120" s="13">
        <f t="shared" si="3"/>
        <v>0</v>
      </c>
    </row>
    <row r="121" spans="1:13" ht="16.5" hidden="1" thickBot="1">
      <c r="A121" s="4">
        <v>118</v>
      </c>
      <c r="B121" s="5"/>
      <c r="C121" s="5"/>
      <c r="D121" s="5"/>
      <c r="E121" s="6"/>
      <c r="F121" s="7"/>
      <c r="G121" s="8"/>
      <c r="H121" s="9"/>
      <c r="I121" s="9"/>
      <c r="J121" s="10"/>
      <c r="K121" s="11">
        <f>(IF(OR($B121=0,$C121=0,$D121=0),0,IF(OR($E121=0,($G121+$F121=0),$H121=0),0,MIN((VLOOKUP($E121,#REF!,3,0))*(IF($E121=6,$I121,$H121))*((MIN((VLOOKUP($E121,#REF!,5,0)),(IF($E121=6,$H121,$I121))))),MIN((VLOOKUP($E121,#REF!,3,0)),($F121+$G121))*(IF($E121=6,$I121,((MIN((VLOOKUP($E121,#REF!,5,0)),$I121)))))))))*$J121</f>
        <v>0</v>
      </c>
      <c r="L121" s="12">
        <f t="shared" si="2"/>
        <v>0</v>
      </c>
      <c r="M121" s="13">
        <f t="shared" si="3"/>
        <v>0</v>
      </c>
    </row>
    <row r="122" spans="1:13" ht="16.5" hidden="1" thickBot="1">
      <c r="A122" s="4">
        <v>119</v>
      </c>
      <c r="B122" s="5"/>
      <c r="C122" s="5"/>
      <c r="D122" s="5"/>
      <c r="E122" s="6"/>
      <c r="F122" s="7"/>
      <c r="G122" s="8"/>
      <c r="H122" s="9"/>
      <c r="I122" s="9"/>
      <c r="J122" s="10"/>
      <c r="K122" s="11">
        <f>(IF(OR($B122=0,$C122=0,$D122=0),0,IF(OR($E122=0,($G122+$F122=0),$H122=0),0,MIN((VLOOKUP($E122,#REF!,3,0))*(IF($E122=6,$I122,$H122))*((MIN((VLOOKUP($E122,#REF!,5,0)),(IF($E122=6,$H122,$I122))))),MIN((VLOOKUP($E122,#REF!,3,0)),($F122+$G122))*(IF($E122=6,$I122,((MIN((VLOOKUP($E122,#REF!,5,0)),$I122)))))))))*$J122</f>
        <v>0</v>
      </c>
      <c r="L122" s="12">
        <f t="shared" si="2"/>
        <v>0</v>
      </c>
      <c r="M122" s="13">
        <f t="shared" si="3"/>
        <v>0</v>
      </c>
    </row>
    <row r="123" spans="1:13" ht="16.5" hidden="1" thickBot="1">
      <c r="A123" s="4">
        <v>120</v>
      </c>
      <c r="B123" s="5"/>
      <c r="C123" s="5"/>
      <c r="D123" s="5"/>
      <c r="E123" s="6"/>
      <c r="F123" s="7"/>
      <c r="G123" s="8"/>
      <c r="H123" s="9"/>
      <c r="I123" s="9"/>
      <c r="J123" s="10"/>
      <c r="K123" s="11">
        <f>(IF(OR($B123=0,$C123=0,$D123=0),0,IF(OR($E123=0,($G123+$F123=0),$H123=0),0,MIN((VLOOKUP($E123,#REF!,3,0))*(IF($E123=6,$I123,$H123))*((MIN((VLOOKUP($E123,#REF!,5,0)),(IF($E123=6,$H123,$I123))))),MIN((VLOOKUP($E123,#REF!,3,0)),($F123+$G123))*(IF($E123=6,$I123,((MIN((VLOOKUP($E123,#REF!,5,0)),$I123)))))))))*$J123</f>
        <v>0</v>
      </c>
      <c r="L123" s="12">
        <f t="shared" si="2"/>
        <v>0</v>
      </c>
      <c r="M123" s="13">
        <f t="shared" si="3"/>
        <v>0</v>
      </c>
    </row>
    <row r="124" spans="1:13" ht="16.5" hidden="1" thickBot="1">
      <c r="A124" s="4">
        <v>121</v>
      </c>
      <c r="B124" s="5"/>
      <c r="C124" s="5"/>
      <c r="D124" s="5"/>
      <c r="E124" s="6"/>
      <c r="F124" s="7"/>
      <c r="G124" s="8"/>
      <c r="H124" s="9"/>
      <c r="I124" s="9"/>
      <c r="J124" s="10"/>
      <c r="K124" s="11">
        <f>(IF(OR($B124=0,$C124=0,$D124=0),0,IF(OR($E124=0,($G124+$F124=0),$H124=0),0,MIN((VLOOKUP($E124,#REF!,3,0))*(IF($E124=6,$I124,$H124))*((MIN((VLOOKUP($E124,#REF!,5,0)),(IF($E124=6,$H124,$I124))))),MIN((VLOOKUP($E124,#REF!,3,0)),($F124+$G124))*(IF($E124=6,$I124,((MIN((VLOOKUP($E124,#REF!,5,0)),$I124)))))))))*$J124</f>
        <v>0</v>
      </c>
      <c r="L124" s="12">
        <f t="shared" si="2"/>
        <v>0</v>
      </c>
      <c r="M124" s="13">
        <f t="shared" si="3"/>
        <v>0</v>
      </c>
    </row>
    <row r="125" spans="1:13" ht="16.5" hidden="1" thickBot="1">
      <c r="A125" s="4">
        <v>122</v>
      </c>
      <c r="B125" s="5"/>
      <c r="C125" s="5"/>
      <c r="D125" s="5"/>
      <c r="E125" s="6"/>
      <c r="F125" s="7"/>
      <c r="G125" s="8"/>
      <c r="H125" s="9"/>
      <c r="I125" s="9"/>
      <c r="J125" s="10"/>
      <c r="K125" s="11">
        <f>(IF(OR($B125=0,$C125=0,$D125=0),0,IF(OR($E125=0,($G125+$F125=0),$H125=0),0,MIN((VLOOKUP($E125,#REF!,3,0))*(IF($E125=6,$I125,$H125))*((MIN((VLOOKUP($E125,#REF!,5,0)),(IF($E125=6,$H125,$I125))))),MIN((VLOOKUP($E125,#REF!,3,0)),($F125+$G125))*(IF($E125=6,$I125,((MIN((VLOOKUP($E125,#REF!,5,0)),$I125)))))))))*$J125</f>
        <v>0</v>
      </c>
      <c r="L125" s="12">
        <f t="shared" si="2"/>
        <v>0</v>
      </c>
      <c r="M125" s="13">
        <f t="shared" si="3"/>
        <v>0</v>
      </c>
    </row>
    <row r="126" spans="1:13" ht="16.5" hidden="1" thickBot="1">
      <c r="A126" s="4">
        <v>123</v>
      </c>
      <c r="B126" s="5"/>
      <c r="C126" s="5"/>
      <c r="D126" s="5"/>
      <c r="E126" s="6"/>
      <c r="F126" s="7"/>
      <c r="G126" s="8"/>
      <c r="H126" s="9"/>
      <c r="I126" s="9"/>
      <c r="J126" s="10"/>
      <c r="K126" s="11">
        <f>(IF(OR($B126=0,$C126=0,$D126=0),0,IF(OR($E126=0,($G126+$F126=0),$H126=0),0,MIN((VLOOKUP($E126,#REF!,3,0))*(IF($E126=6,$I126,$H126))*((MIN((VLOOKUP($E126,#REF!,5,0)),(IF($E126=6,$H126,$I126))))),MIN((VLOOKUP($E126,#REF!,3,0)),($F126+$G126))*(IF($E126=6,$I126,((MIN((VLOOKUP($E126,#REF!,5,0)),$I126)))))))))*$J126</f>
        <v>0</v>
      </c>
      <c r="L126" s="12">
        <f t="shared" si="2"/>
        <v>0</v>
      </c>
      <c r="M126" s="13">
        <f t="shared" si="3"/>
        <v>0</v>
      </c>
    </row>
    <row r="127" spans="1:13" ht="16.5" hidden="1" thickBot="1">
      <c r="A127" s="4">
        <v>124</v>
      </c>
      <c r="B127" s="5"/>
      <c r="C127" s="5"/>
      <c r="D127" s="5"/>
      <c r="E127" s="6"/>
      <c r="F127" s="7"/>
      <c r="G127" s="8"/>
      <c r="H127" s="9"/>
      <c r="I127" s="9"/>
      <c r="J127" s="10"/>
      <c r="K127" s="11">
        <f>(IF(OR($B127=0,$C127=0,$D127=0),0,IF(OR($E127=0,($G127+$F127=0),$H127=0),0,MIN((VLOOKUP($E127,#REF!,3,0))*(IF($E127=6,$I127,$H127))*((MIN((VLOOKUP($E127,#REF!,5,0)),(IF($E127=6,$H127,$I127))))),MIN((VLOOKUP($E127,#REF!,3,0)),($F127+$G127))*(IF($E127=6,$I127,((MIN((VLOOKUP($E127,#REF!,5,0)),$I127)))))))))*$J127</f>
        <v>0</v>
      </c>
      <c r="L127" s="12">
        <f t="shared" si="2"/>
        <v>0</v>
      </c>
      <c r="M127" s="13">
        <f t="shared" si="3"/>
        <v>0</v>
      </c>
    </row>
    <row r="128" spans="1:13" ht="16.5" hidden="1" thickBot="1">
      <c r="A128" s="4">
        <v>125</v>
      </c>
      <c r="B128" s="5"/>
      <c r="C128" s="5"/>
      <c r="D128" s="5"/>
      <c r="E128" s="6"/>
      <c r="F128" s="7"/>
      <c r="G128" s="8"/>
      <c r="H128" s="9"/>
      <c r="I128" s="9"/>
      <c r="J128" s="10"/>
      <c r="K128" s="11">
        <f>(IF(OR($B128=0,$C128=0,$D128=0),0,IF(OR($E128=0,($G128+$F128=0),$H128=0),0,MIN((VLOOKUP($E128,#REF!,3,0))*(IF($E128=6,$I128,$H128))*((MIN((VLOOKUP($E128,#REF!,5,0)),(IF($E128=6,$H128,$I128))))),MIN((VLOOKUP($E128,#REF!,3,0)),($F128+$G128))*(IF($E128=6,$I128,((MIN((VLOOKUP($E128,#REF!,5,0)),$I128)))))))))*$J128</f>
        <v>0</v>
      </c>
      <c r="L128" s="12">
        <f t="shared" si="2"/>
        <v>0</v>
      </c>
      <c r="M128" s="13">
        <f t="shared" si="3"/>
        <v>0</v>
      </c>
    </row>
    <row r="129" spans="1:13" ht="16.5" hidden="1" thickBot="1">
      <c r="A129" s="4">
        <v>126</v>
      </c>
      <c r="B129" s="5"/>
      <c r="C129" s="5"/>
      <c r="D129" s="5"/>
      <c r="E129" s="6"/>
      <c r="F129" s="7"/>
      <c r="G129" s="8"/>
      <c r="H129" s="9"/>
      <c r="I129" s="9"/>
      <c r="J129" s="10"/>
      <c r="K129" s="11">
        <f>(IF(OR($B129=0,$C129=0,$D129=0),0,IF(OR($E129=0,($G129+$F129=0),$H129=0),0,MIN((VLOOKUP($E129,#REF!,3,0))*(IF($E129=6,$I129,$H129))*((MIN((VLOOKUP($E129,#REF!,5,0)),(IF($E129=6,$H129,$I129))))),MIN((VLOOKUP($E129,#REF!,3,0)),($F129+$G129))*(IF($E129=6,$I129,((MIN((VLOOKUP($E129,#REF!,5,0)),$I129)))))))))*$J129</f>
        <v>0</v>
      </c>
      <c r="L129" s="12">
        <f t="shared" si="2"/>
        <v>0</v>
      </c>
      <c r="M129" s="13">
        <f t="shared" si="3"/>
        <v>0</v>
      </c>
    </row>
    <row r="130" spans="1:13" ht="16.5" hidden="1" thickBot="1">
      <c r="A130" s="4">
        <v>127</v>
      </c>
      <c r="B130" s="5"/>
      <c r="C130" s="5"/>
      <c r="D130" s="5"/>
      <c r="E130" s="6"/>
      <c r="F130" s="7"/>
      <c r="G130" s="8"/>
      <c r="H130" s="9"/>
      <c r="I130" s="9"/>
      <c r="J130" s="10"/>
      <c r="K130" s="11">
        <f>(IF(OR($B130=0,$C130=0,$D130=0),0,IF(OR($E130=0,($G130+$F130=0),$H130=0),0,MIN((VLOOKUP($E130,#REF!,3,0))*(IF($E130=6,$I130,$H130))*((MIN((VLOOKUP($E130,#REF!,5,0)),(IF($E130=6,$H130,$I130))))),MIN((VLOOKUP($E130,#REF!,3,0)),($F130+$G130))*(IF($E130=6,$I130,((MIN((VLOOKUP($E130,#REF!,5,0)),$I130)))))))))*$J130</f>
        <v>0</v>
      </c>
      <c r="L130" s="12">
        <f t="shared" si="2"/>
        <v>0</v>
      </c>
      <c r="M130" s="13">
        <f t="shared" si="3"/>
        <v>0</v>
      </c>
    </row>
    <row r="131" spans="1:13" ht="16.5" hidden="1" thickBot="1">
      <c r="A131" s="4">
        <v>128</v>
      </c>
      <c r="B131" s="5"/>
      <c r="C131" s="5"/>
      <c r="D131" s="5"/>
      <c r="E131" s="6"/>
      <c r="F131" s="7"/>
      <c r="G131" s="8"/>
      <c r="H131" s="9"/>
      <c r="I131" s="9"/>
      <c r="J131" s="10"/>
      <c r="K131" s="11">
        <f>(IF(OR($B131=0,$C131=0,$D131=0),0,IF(OR($E131=0,($G131+$F131=0),$H131=0),0,MIN((VLOOKUP($E131,#REF!,3,0))*(IF($E131=6,$I131,$H131))*((MIN((VLOOKUP($E131,#REF!,5,0)),(IF($E131=6,$H131,$I131))))),MIN((VLOOKUP($E131,#REF!,3,0)),($F131+$G131))*(IF($E131=6,$I131,((MIN((VLOOKUP($E131,#REF!,5,0)),$I131)))))))))*$J131</f>
        <v>0</v>
      </c>
      <c r="L131" s="12">
        <f t="shared" si="2"/>
        <v>0</v>
      </c>
      <c r="M131" s="13">
        <f t="shared" si="3"/>
        <v>0</v>
      </c>
    </row>
    <row r="132" spans="1:13" ht="16.5" hidden="1" thickBot="1">
      <c r="A132" s="4">
        <v>129</v>
      </c>
      <c r="B132" s="5"/>
      <c r="C132" s="5"/>
      <c r="D132" s="5"/>
      <c r="E132" s="6"/>
      <c r="F132" s="7"/>
      <c r="G132" s="8"/>
      <c r="H132" s="9"/>
      <c r="I132" s="9"/>
      <c r="J132" s="10"/>
      <c r="K132" s="11">
        <f>(IF(OR($B132=0,$C132=0,$D132=0),0,IF(OR($E132=0,($G132+$F132=0),$H132=0),0,MIN((VLOOKUP($E132,#REF!,3,0))*(IF($E132=6,$I132,$H132))*((MIN((VLOOKUP($E132,#REF!,5,0)),(IF($E132=6,$H132,$I132))))),MIN((VLOOKUP($E132,#REF!,3,0)),($F132+$G132))*(IF($E132=6,$I132,((MIN((VLOOKUP($E132,#REF!,5,0)),$I132)))))))))*$J132</f>
        <v>0</v>
      </c>
      <c r="L132" s="12">
        <f t="shared" si="2"/>
        <v>0</v>
      </c>
      <c r="M132" s="13">
        <f t="shared" si="3"/>
        <v>0</v>
      </c>
    </row>
    <row r="133" spans="1:13" ht="16.5" hidden="1" thickBot="1">
      <c r="A133" s="4">
        <v>130</v>
      </c>
      <c r="B133" s="5"/>
      <c r="C133" s="5"/>
      <c r="D133" s="5"/>
      <c r="E133" s="6"/>
      <c r="F133" s="7"/>
      <c r="G133" s="8"/>
      <c r="H133" s="9"/>
      <c r="I133" s="9"/>
      <c r="J133" s="10"/>
      <c r="K133" s="11">
        <f>(IF(OR($B133=0,$C133=0,$D133=0),0,IF(OR($E133=0,($G133+$F133=0),$H133=0),0,MIN((VLOOKUP($E133,#REF!,3,0))*(IF($E133=6,$I133,$H133))*((MIN((VLOOKUP($E133,#REF!,5,0)),(IF($E133=6,$H133,$I133))))),MIN((VLOOKUP($E133,#REF!,3,0)),($F133+$G133))*(IF($E133=6,$I133,((MIN((VLOOKUP($E133,#REF!,5,0)),$I133)))))))))*$J133</f>
        <v>0</v>
      </c>
      <c r="L133" s="12">
        <f t="shared" ref="L133:L196" si="4">J133*I133*H133/12</f>
        <v>0</v>
      </c>
      <c r="M133" s="13">
        <f t="shared" ref="M133:M196" si="5">(F133+G133)*J133</f>
        <v>0</v>
      </c>
    </row>
    <row r="134" spans="1:13" ht="16.5" hidden="1" thickBot="1">
      <c r="A134" s="4">
        <v>131</v>
      </c>
      <c r="B134" s="5"/>
      <c r="C134" s="5"/>
      <c r="D134" s="5"/>
      <c r="E134" s="6"/>
      <c r="F134" s="7"/>
      <c r="G134" s="8"/>
      <c r="H134" s="9"/>
      <c r="I134" s="9"/>
      <c r="J134" s="10"/>
      <c r="K134" s="11">
        <f>(IF(OR($B134=0,$C134=0,$D134=0),0,IF(OR($E134=0,($G134+$F134=0),$H134=0),0,MIN((VLOOKUP($E134,#REF!,3,0))*(IF($E134=6,$I134,$H134))*((MIN((VLOOKUP($E134,#REF!,5,0)),(IF($E134=6,$H134,$I134))))),MIN((VLOOKUP($E134,#REF!,3,0)),($F134+$G134))*(IF($E134=6,$I134,((MIN((VLOOKUP($E134,#REF!,5,0)),$I134)))))))))*$J134</f>
        <v>0</v>
      </c>
      <c r="L134" s="12">
        <f t="shared" si="4"/>
        <v>0</v>
      </c>
      <c r="M134" s="13">
        <f t="shared" si="5"/>
        <v>0</v>
      </c>
    </row>
    <row r="135" spans="1:13" ht="16.5" hidden="1" thickBot="1">
      <c r="A135" s="4">
        <v>132</v>
      </c>
      <c r="B135" s="5"/>
      <c r="C135" s="5"/>
      <c r="D135" s="5"/>
      <c r="E135" s="6"/>
      <c r="F135" s="7"/>
      <c r="G135" s="8"/>
      <c r="H135" s="9"/>
      <c r="I135" s="9"/>
      <c r="J135" s="10"/>
      <c r="K135" s="11">
        <f>(IF(OR($B135=0,$C135=0,$D135=0),0,IF(OR($E135=0,($G135+$F135=0),$H135=0),0,MIN((VLOOKUP($E135,#REF!,3,0))*(IF($E135=6,$I135,$H135))*((MIN((VLOOKUP($E135,#REF!,5,0)),(IF($E135=6,$H135,$I135))))),MIN((VLOOKUP($E135,#REF!,3,0)),($F135+$G135))*(IF($E135=6,$I135,((MIN((VLOOKUP($E135,#REF!,5,0)),$I135)))))))))*$J135</f>
        <v>0</v>
      </c>
      <c r="L135" s="12">
        <f t="shared" si="4"/>
        <v>0</v>
      </c>
      <c r="M135" s="13">
        <f t="shared" si="5"/>
        <v>0</v>
      </c>
    </row>
    <row r="136" spans="1:13" ht="16.5" hidden="1" thickBot="1">
      <c r="A136" s="4">
        <v>133</v>
      </c>
      <c r="B136" s="5"/>
      <c r="C136" s="5"/>
      <c r="D136" s="5"/>
      <c r="E136" s="6"/>
      <c r="F136" s="7"/>
      <c r="G136" s="8"/>
      <c r="H136" s="9"/>
      <c r="I136" s="9"/>
      <c r="J136" s="10"/>
      <c r="K136" s="11">
        <f>(IF(OR($B136=0,$C136=0,$D136=0),0,IF(OR($E136=0,($G136+$F136=0),$H136=0),0,MIN((VLOOKUP($E136,#REF!,3,0))*(IF($E136=6,$I136,$H136))*((MIN((VLOOKUP($E136,#REF!,5,0)),(IF($E136=6,$H136,$I136))))),MIN((VLOOKUP($E136,#REF!,3,0)),($F136+$G136))*(IF($E136=6,$I136,((MIN((VLOOKUP($E136,#REF!,5,0)),$I136)))))))))*$J136</f>
        <v>0</v>
      </c>
      <c r="L136" s="12">
        <f t="shared" si="4"/>
        <v>0</v>
      </c>
      <c r="M136" s="13">
        <f t="shared" si="5"/>
        <v>0</v>
      </c>
    </row>
    <row r="137" spans="1:13" ht="16.5" hidden="1" thickBot="1">
      <c r="A137" s="4">
        <v>134</v>
      </c>
      <c r="B137" s="5"/>
      <c r="C137" s="5"/>
      <c r="D137" s="5"/>
      <c r="E137" s="6"/>
      <c r="F137" s="7"/>
      <c r="G137" s="8"/>
      <c r="H137" s="9"/>
      <c r="I137" s="9"/>
      <c r="J137" s="10"/>
      <c r="K137" s="11">
        <f>(IF(OR($B137=0,$C137=0,$D137=0),0,IF(OR($E137=0,($G137+$F137=0),$H137=0),0,MIN((VLOOKUP($E137,#REF!,3,0))*(IF($E137=6,$I137,$H137))*((MIN((VLOOKUP($E137,#REF!,5,0)),(IF($E137=6,$H137,$I137))))),MIN((VLOOKUP($E137,#REF!,3,0)),($F137+$G137))*(IF($E137=6,$I137,((MIN((VLOOKUP($E137,#REF!,5,0)),$I137)))))))))*$J137</f>
        <v>0</v>
      </c>
      <c r="L137" s="12">
        <f t="shared" si="4"/>
        <v>0</v>
      </c>
      <c r="M137" s="13">
        <f t="shared" si="5"/>
        <v>0</v>
      </c>
    </row>
    <row r="138" spans="1:13" ht="16.5" hidden="1" thickBot="1">
      <c r="A138" s="4">
        <v>135</v>
      </c>
      <c r="B138" s="5"/>
      <c r="C138" s="5"/>
      <c r="D138" s="5"/>
      <c r="E138" s="6"/>
      <c r="F138" s="7"/>
      <c r="G138" s="8"/>
      <c r="H138" s="9"/>
      <c r="I138" s="9"/>
      <c r="J138" s="10"/>
      <c r="K138" s="11">
        <f>(IF(OR($B138=0,$C138=0,$D138=0),0,IF(OR($E138=0,($G138+$F138=0),$H138=0),0,MIN((VLOOKUP($E138,#REF!,3,0))*(IF($E138=6,$I138,$H138))*((MIN((VLOOKUP($E138,#REF!,5,0)),(IF($E138=6,$H138,$I138))))),MIN((VLOOKUP($E138,#REF!,3,0)),($F138+$G138))*(IF($E138=6,$I138,((MIN((VLOOKUP($E138,#REF!,5,0)),$I138)))))))))*$J138</f>
        <v>0</v>
      </c>
      <c r="L138" s="12">
        <f t="shared" si="4"/>
        <v>0</v>
      </c>
      <c r="M138" s="13">
        <f t="shared" si="5"/>
        <v>0</v>
      </c>
    </row>
    <row r="139" spans="1:13" ht="16.5" hidden="1" thickBot="1">
      <c r="A139" s="4">
        <v>136</v>
      </c>
      <c r="B139" s="5"/>
      <c r="C139" s="5"/>
      <c r="D139" s="5"/>
      <c r="E139" s="6"/>
      <c r="F139" s="7"/>
      <c r="G139" s="8"/>
      <c r="H139" s="9"/>
      <c r="I139" s="9"/>
      <c r="J139" s="10"/>
      <c r="K139" s="11">
        <f>(IF(OR($B139=0,$C139=0,$D139=0),0,IF(OR($E139=0,($G139+$F139=0),$H139=0),0,MIN((VLOOKUP($E139,#REF!,3,0))*(IF($E139=6,$I139,$H139))*((MIN((VLOOKUP($E139,#REF!,5,0)),(IF($E139=6,$H139,$I139))))),MIN((VLOOKUP($E139,#REF!,3,0)),($F139+$G139))*(IF($E139=6,$I139,((MIN((VLOOKUP($E139,#REF!,5,0)),$I139)))))))))*$J139</f>
        <v>0</v>
      </c>
      <c r="L139" s="12">
        <f t="shared" si="4"/>
        <v>0</v>
      </c>
      <c r="M139" s="13">
        <f t="shared" si="5"/>
        <v>0</v>
      </c>
    </row>
    <row r="140" spans="1:13" ht="16.5" hidden="1" thickBot="1">
      <c r="A140" s="4">
        <v>137</v>
      </c>
      <c r="B140" s="5"/>
      <c r="C140" s="5"/>
      <c r="D140" s="5"/>
      <c r="E140" s="6"/>
      <c r="F140" s="7"/>
      <c r="G140" s="8"/>
      <c r="H140" s="9"/>
      <c r="I140" s="9"/>
      <c r="J140" s="10"/>
      <c r="K140" s="11">
        <f>(IF(OR($B140=0,$C140=0,$D140=0),0,IF(OR($E140=0,($G140+$F140=0),$H140=0),0,MIN((VLOOKUP($E140,#REF!,3,0))*(IF($E140=6,$I140,$H140))*((MIN((VLOOKUP($E140,#REF!,5,0)),(IF($E140=6,$H140,$I140))))),MIN((VLOOKUP($E140,#REF!,3,0)),($F140+$G140))*(IF($E140=6,$I140,((MIN((VLOOKUP($E140,#REF!,5,0)),$I140)))))))))*$J140</f>
        <v>0</v>
      </c>
      <c r="L140" s="12">
        <f t="shared" si="4"/>
        <v>0</v>
      </c>
      <c r="M140" s="13">
        <f t="shared" si="5"/>
        <v>0</v>
      </c>
    </row>
    <row r="141" spans="1:13" ht="16.5" hidden="1" thickBot="1">
      <c r="A141" s="4">
        <v>138</v>
      </c>
      <c r="B141" s="5"/>
      <c r="C141" s="5"/>
      <c r="D141" s="5"/>
      <c r="E141" s="6"/>
      <c r="F141" s="7"/>
      <c r="G141" s="8"/>
      <c r="H141" s="9"/>
      <c r="I141" s="9"/>
      <c r="J141" s="10"/>
      <c r="K141" s="11">
        <f>(IF(OR($B141=0,$C141=0,$D141=0),0,IF(OR($E141=0,($G141+$F141=0),$H141=0),0,MIN((VLOOKUP($E141,#REF!,3,0))*(IF($E141=6,$I141,$H141))*((MIN((VLOOKUP($E141,#REF!,5,0)),(IF($E141=6,$H141,$I141))))),MIN((VLOOKUP($E141,#REF!,3,0)),($F141+$G141))*(IF($E141=6,$I141,((MIN((VLOOKUP($E141,#REF!,5,0)),$I141)))))))))*$J141</f>
        <v>0</v>
      </c>
      <c r="L141" s="12">
        <f t="shared" si="4"/>
        <v>0</v>
      </c>
      <c r="M141" s="13">
        <f t="shared" si="5"/>
        <v>0</v>
      </c>
    </row>
    <row r="142" spans="1:13" ht="16.5" hidden="1" thickBot="1">
      <c r="A142" s="4">
        <v>139</v>
      </c>
      <c r="B142" s="5"/>
      <c r="C142" s="5"/>
      <c r="D142" s="5"/>
      <c r="E142" s="6"/>
      <c r="F142" s="7"/>
      <c r="G142" s="8"/>
      <c r="H142" s="9"/>
      <c r="I142" s="9"/>
      <c r="J142" s="10"/>
      <c r="K142" s="11">
        <f>(IF(OR($B142=0,$C142=0,$D142=0),0,IF(OR($E142=0,($G142+$F142=0),$H142=0),0,MIN((VLOOKUP($E142,#REF!,3,0))*(IF($E142=6,$I142,$H142))*((MIN((VLOOKUP($E142,#REF!,5,0)),(IF($E142=6,$H142,$I142))))),MIN((VLOOKUP($E142,#REF!,3,0)),($F142+$G142))*(IF($E142=6,$I142,((MIN((VLOOKUP($E142,#REF!,5,0)),$I142)))))))))*$J142</f>
        <v>0</v>
      </c>
      <c r="L142" s="12">
        <f t="shared" si="4"/>
        <v>0</v>
      </c>
      <c r="M142" s="13">
        <f t="shared" si="5"/>
        <v>0</v>
      </c>
    </row>
    <row r="143" spans="1:13" ht="16.5" hidden="1" thickBot="1">
      <c r="A143" s="4">
        <v>140</v>
      </c>
      <c r="B143" s="5"/>
      <c r="C143" s="5"/>
      <c r="D143" s="5"/>
      <c r="E143" s="6"/>
      <c r="F143" s="7"/>
      <c r="G143" s="8"/>
      <c r="H143" s="9"/>
      <c r="I143" s="9"/>
      <c r="J143" s="10"/>
      <c r="K143" s="11">
        <f>(IF(OR($B143=0,$C143=0,$D143=0),0,IF(OR($E143=0,($G143+$F143=0),$H143=0),0,MIN((VLOOKUP($E143,#REF!,3,0))*(IF($E143=6,$I143,$H143))*((MIN((VLOOKUP($E143,#REF!,5,0)),(IF($E143=6,$H143,$I143))))),MIN((VLOOKUP($E143,#REF!,3,0)),($F143+$G143))*(IF($E143=6,$I143,((MIN((VLOOKUP($E143,#REF!,5,0)),$I143)))))))))*$J143</f>
        <v>0</v>
      </c>
      <c r="L143" s="12">
        <f t="shared" si="4"/>
        <v>0</v>
      </c>
      <c r="M143" s="13">
        <f t="shared" si="5"/>
        <v>0</v>
      </c>
    </row>
    <row r="144" spans="1:13" ht="16.5" hidden="1" thickBot="1">
      <c r="A144" s="4">
        <v>141</v>
      </c>
      <c r="B144" s="5"/>
      <c r="C144" s="14"/>
      <c r="D144" s="14"/>
      <c r="E144" s="6"/>
      <c r="F144" s="7"/>
      <c r="G144" s="8"/>
      <c r="H144" s="9"/>
      <c r="I144" s="9"/>
      <c r="J144" s="10"/>
      <c r="K144" s="11">
        <f>(IF(OR($B144=0,$C144=0,$D144=0),0,IF(OR($E144=0,($G144+$F144=0),$H144=0),0,MIN((VLOOKUP($E144,#REF!,3,0))*(IF($E144=6,$I144,$H144))*((MIN((VLOOKUP($E144,#REF!,5,0)),(IF($E144=6,$H144,$I144))))),MIN((VLOOKUP($E144,#REF!,3,0)),($F144+$G144))*(IF($E144=6,$I144,((MIN((VLOOKUP($E144,#REF!,5,0)),$I144)))))))))*$J144</f>
        <v>0</v>
      </c>
      <c r="L144" s="12">
        <f t="shared" si="4"/>
        <v>0</v>
      </c>
      <c r="M144" s="13">
        <f t="shared" si="5"/>
        <v>0</v>
      </c>
    </row>
    <row r="145" spans="1:13" ht="16.5" hidden="1" thickBot="1">
      <c r="A145" s="4">
        <v>142</v>
      </c>
      <c r="B145" s="5"/>
      <c r="C145" s="14"/>
      <c r="D145" s="14"/>
      <c r="E145" s="6"/>
      <c r="F145" s="7"/>
      <c r="G145" s="8"/>
      <c r="H145" s="9"/>
      <c r="I145" s="9"/>
      <c r="J145" s="10"/>
      <c r="K145" s="11">
        <f>(IF(OR($B145=0,$C145=0,$D145=0),0,IF(OR($E145=0,($G145+$F145=0),$H145=0),0,MIN((VLOOKUP($E145,#REF!,3,0))*(IF($E145=6,$I145,$H145))*((MIN((VLOOKUP($E145,#REF!,5,0)),(IF($E145=6,$H145,$I145))))),MIN((VLOOKUP($E145,#REF!,3,0)),($F145+$G145))*(IF($E145=6,$I145,((MIN((VLOOKUP($E145,#REF!,5,0)),$I145)))))))))*$J145</f>
        <v>0</v>
      </c>
      <c r="L145" s="12">
        <f t="shared" si="4"/>
        <v>0</v>
      </c>
      <c r="M145" s="13">
        <f t="shared" si="5"/>
        <v>0</v>
      </c>
    </row>
    <row r="146" spans="1:13" ht="16.5" hidden="1" thickBot="1">
      <c r="A146" s="4">
        <v>143</v>
      </c>
      <c r="B146" s="5"/>
      <c r="C146" s="14"/>
      <c r="D146" s="14"/>
      <c r="E146" s="6"/>
      <c r="F146" s="7"/>
      <c r="G146" s="8"/>
      <c r="H146" s="9"/>
      <c r="I146" s="9"/>
      <c r="J146" s="10"/>
      <c r="K146" s="11">
        <f>(IF(OR($B146=0,$C146=0,$D146=0),0,IF(OR($E146=0,($G146+$F146=0),$H146=0),0,MIN((VLOOKUP($E146,#REF!,3,0))*(IF($E146=6,$I146,$H146))*((MIN((VLOOKUP($E146,#REF!,5,0)),(IF($E146=6,$H146,$I146))))),MIN((VLOOKUP($E146,#REF!,3,0)),($F146+$G146))*(IF($E146=6,$I146,((MIN((VLOOKUP($E146,#REF!,5,0)),$I146)))))))))*$J146</f>
        <v>0</v>
      </c>
      <c r="L146" s="12">
        <f t="shared" si="4"/>
        <v>0</v>
      </c>
      <c r="M146" s="13">
        <f t="shared" si="5"/>
        <v>0</v>
      </c>
    </row>
    <row r="147" spans="1:13" ht="16.5" hidden="1" thickBot="1">
      <c r="A147" s="4">
        <v>144</v>
      </c>
      <c r="B147" s="5"/>
      <c r="C147" s="14"/>
      <c r="D147" s="14"/>
      <c r="E147" s="6"/>
      <c r="F147" s="7"/>
      <c r="G147" s="8"/>
      <c r="H147" s="9"/>
      <c r="I147" s="9"/>
      <c r="J147" s="10"/>
      <c r="K147" s="11">
        <f>(IF(OR($B147=0,$C147=0,$D147=0),0,IF(OR($E147=0,($G147+$F147=0),$H147=0),0,MIN((VLOOKUP($E147,#REF!,3,0))*(IF($E147=6,$I147,$H147))*((MIN((VLOOKUP($E147,#REF!,5,0)),(IF($E147=6,$H147,$I147))))),MIN((VLOOKUP($E147,#REF!,3,0)),($F147+$G147))*(IF($E147=6,$I147,((MIN((VLOOKUP($E147,#REF!,5,0)),$I147)))))))))*$J147</f>
        <v>0</v>
      </c>
      <c r="L147" s="12">
        <f t="shared" si="4"/>
        <v>0</v>
      </c>
      <c r="M147" s="13">
        <f t="shared" si="5"/>
        <v>0</v>
      </c>
    </row>
    <row r="148" spans="1:13" ht="16.5" hidden="1" thickBot="1">
      <c r="A148" s="4">
        <v>145</v>
      </c>
      <c r="B148" s="5"/>
      <c r="C148" s="14"/>
      <c r="D148" s="14"/>
      <c r="E148" s="6"/>
      <c r="F148" s="7"/>
      <c r="G148" s="8"/>
      <c r="H148" s="9"/>
      <c r="I148" s="9"/>
      <c r="J148" s="10"/>
      <c r="K148" s="11">
        <f>(IF(OR($B148=0,$C148=0,$D148=0),0,IF(OR($E148=0,($G148+$F148=0),$H148=0),0,MIN((VLOOKUP($E148,#REF!,3,0))*(IF($E148=6,$I148,$H148))*((MIN((VLOOKUP($E148,#REF!,5,0)),(IF($E148=6,$H148,$I148))))),MIN((VLOOKUP($E148,#REF!,3,0)),($F148+$G148))*(IF($E148=6,$I148,((MIN((VLOOKUP($E148,#REF!,5,0)),$I148)))))))))*$J148</f>
        <v>0</v>
      </c>
      <c r="L148" s="12">
        <f t="shared" si="4"/>
        <v>0</v>
      </c>
      <c r="M148" s="13">
        <f t="shared" si="5"/>
        <v>0</v>
      </c>
    </row>
    <row r="149" spans="1:13" ht="16.5" hidden="1" thickBot="1">
      <c r="A149" s="4">
        <v>146</v>
      </c>
      <c r="B149" s="5"/>
      <c r="C149" s="14"/>
      <c r="D149" s="14"/>
      <c r="E149" s="6"/>
      <c r="F149" s="7"/>
      <c r="G149" s="8"/>
      <c r="H149" s="9"/>
      <c r="I149" s="9"/>
      <c r="J149" s="10"/>
      <c r="K149" s="11">
        <f>(IF(OR($B149=0,$C149=0,$D149=0),0,IF(OR($E149=0,($G149+$F149=0),$H149=0),0,MIN((VLOOKUP($E149,#REF!,3,0))*(IF($E149=6,$I149,$H149))*((MIN((VLOOKUP($E149,#REF!,5,0)),(IF($E149=6,$H149,$I149))))),MIN((VLOOKUP($E149,#REF!,3,0)),($F149+$G149))*(IF($E149=6,$I149,((MIN((VLOOKUP($E149,#REF!,5,0)),$I149)))))))))*$J149</f>
        <v>0</v>
      </c>
      <c r="L149" s="12">
        <f t="shared" si="4"/>
        <v>0</v>
      </c>
      <c r="M149" s="13">
        <f t="shared" si="5"/>
        <v>0</v>
      </c>
    </row>
    <row r="150" spans="1:13" ht="16.5" hidden="1" thickBot="1">
      <c r="A150" s="4">
        <v>147</v>
      </c>
      <c r="B150" s="5"/>
      <c r="C150" s="14"/>
      <c r="D150" s="14"/>
      <c r="E150" s="6"/>
      <c r="F150" s="7"/>
      <c r="G150" s="8"/>
      <c r="H150" s="9"/>
      <c r="I150" s="9"/>
      <c r="J150" s="10"/>
      <c r="K150" s="11">
        <f>(IF(OR($B150=0,$C150=0,$D150=0),0,IF(OR($E150=0,($G150+$F150=0),$H150=0),0,MIN((VLOOKUP($E150,#REF!,3,0))*(IF($E150=6,$I150,$H150))*((MIN((VLOOKUP($E150,#REF!,5,0)),(IF($E150=6,$H150,$I150))))),MIN((VLOOKUP($E150,#REF!,3,0)),($F150+$G150))*(IF($E150=6,$I150,((MIN((VLOOKUP($E150,#REF!,5,0)),$I150)))))))))*$J150</f>
        <v>0</v>
      </c>
      <c r="L150" s="12">
        <f t="shared" si="4"/>
        <v>0</v>
      </c>
      <c r="M150" s="13">
        <f t="shared" si="5"/>
        <v>0</v>
      </c>
    </row>
    <row r="151" spans="1:13" ht="16.5" hidden="1" thickBot="1">
      <c r="A151" s="4">
        <v>148</v>
      </c>
      <c r="B151" s="5"/>
      <c r="C151" s="14"/>
      <c r="D151" s="14"/>
      <c r="E151" s="6"/>
      <c r="F151" s="7"/>
      <c r="G151" s="8"/>
      <c r="H151" s="9"/>
      <c r="I151" s="9"/>
      <c r="J151" s="10"/>
      <c r="K151" s="11">
        <f>(IF(OR($B151=0,$C151=0,$D151=0),0,IF(OR($E151=0,($G151+$F151=0),$H151=0),0,MIN((VLOOKUP($E151,#REF!,3,0))*(IF($E151=6,$I151,$H151))*((MIN((VLOOKUP($E151,#REF!,5,0)),(IF($E151=6,$H151,$I151))))),MIN((VLOOKUP($E151,#REF!,3,0)),($F151+$G151))*(IF($E151=6,$I151,((MIN((VLOOKUP($E151,#REF!,5,0)),$I151)))))))))*$J151</f>
        <v>0</v>
      </c>
      <c r="L151" s="12">
        <f t="shared" si="4"/>
        <v>0</v>
      </c>
      <c r="M151" s="13">
        <f t="shared" si="5"/>
        <v>0</v>
      </c>
    </row>
    <row r="152" spans="1:13" ht="16.5" hidden="1" thickBot="1">
      <c r="A152" s="4">
        <v>149</v>
      </c>
      <c r="B152" s="5"/>
      <c r="C152" s="14"/>
      <c r="D152" s="14"/>
      <c r="E152" s="6"/>
      <c r="F152" s="7"/>
      <c r="G152" s="8"/>
      <c r="H152" s="9"/>
      <c r="I152" s="9"/>
      <c r="J152" s="10"/>
      <c r="K152" s="11">
        <f>(IF(OR($B152=0,$C152=0,$D152=0),0,IF(OR($E152=0,($G152+$F152=0),$H152=0),0,MIN((VLOOKUP($E152,#REF!,3,0))*(IF($E152=6,$I152,$H152))*((MIN((VLOOKUP($E152,#REF!,5,0)),(IF($E152=6,$H152,$I152))))),MIN((VLOOKUP($E152,#REF!,3,0)),($F152+$G152))*(IF($E152=6,$I152,((MIN((VLOOKUP($E152,#REF!,5,0)),$I152)))))))))*$J152</f>
        <v>0</v>
      </c>
      <c r="L152" s="12">
        <f t="shared" si="4"/>
        <v>0</v>
      </c>
      <c r="M152" s="13">
        <f t="shared" si="5"/>
        <v>0</v>
      </c>
    </row>
    <row r="153" spans="1:13" ht="16.5" hidden="1" thickBot="1">
      <c r="A153" s="4">
        <v>150</v>
      </c>
      <c r="B153" s="5"/>
      <c r="C153" s="14"/>
      <c r="D153" s="14"/>
      <c r="E153" s="6"/>
      <c r="F153" s="7"/>
      <c r="G153" s="8"/>
      <c r="H153" s="9"/>
      <c r="I153" s="9"/>
      <c r="J153" s="10"/>
      <c r="K153" s="11">
        <f>(IF(OR($B153=0,$C153=0,$D153=0),0,IF(OR($E153=0,($G153+$F153=0),$H153=0),0,MIN((VLOOKUP($E153,#REF!,3,0))*(IF($E153=6,$I153,$H153))*((MIN((VLOOKUP($E153,#REF!,5,0)),(IF($E153=6,$H153,$I153))))),MIN((VLOOKUP($E153,#REF!,3,0)),($F153+$G153))*(IF($E153=6,$I153,((MIN((VLOOKUP($E153,#REF!,5,0)),$I153)))))))))*$J153</f>
        <v>0</v>
      </c>
      <c r="L153" s="12">
        <f t="shared" si="4"/>
        <v>0</v>
      </c>
      <c r="M153" s="13">
        <f t="shared" si="5"/>
        <v>0</v>
      </c>
    </row>
    <row r="154" spans="1:13" ht="16.5" hidden="1" thickBot="1">
      <c r="A154" s="4">
        <v>151</v>
      </c>
      <c r="B154" s="5"/>
      <c r="C154" s="14"/>
      <c r="D154" s="14"/>
      <c r="E154" s="6"/>
      <c r="F154" s="7"/>
      <c r="G154" s="8"/>
      <c r="H154" s="9"/>
      <c r="I154" s="9"/>
      <c r="J154" s="10"/>
      <c r="K154" s="11">
        <f>(IF(OR($B154=0,$C154=0,$D154=0),0,IF(OR($E154=0,($G154+$F154=0),$H154=0),0,MIN((VLOOKUP($E154,#REF!,3,0))*(IF($E154=6,$I154,$H154))*((MIN((VLOOKUP($E154,#REF!,5,0)),(IF($E154=6,$H154,$I154))))),MIN((VLOOKUP($E154,#REF!,3,0)),($F154+$G154))*(IF($E154=6,$I154,((MIN((VLOOKUP($E154,#REF!,5,0)),$I154)))))))))*$J154</f>
        <v>0</v>
      </c>
      <c r="L154" s="12">
        <f t="shared" si="4"/>
        <v>0</v>
      </c>
      <c r="M154" s="13">
        <f t="shared" si="5"/>
        <v>0</v>
      </c>
    </row>
    <row r="155" spans="1:13" ht="16.5" hidden="1" thickBot="1">
      <c r="A155" s="4">
        <v>152</v>
      </c>
      <c r="B155" s="5"/>
      <c r="C155" s="14"/>
      <c r="D155" s="14"/>
      <c r="E155" s="6"/>
      <c r="F155" s="7"/>
      <c r="G155" s="8"/>
      <c r="H155" s="9"/>
      <c r="I155" s="9"/>
      <c r="J155" s="10"/>
      <c r="K155" s="11">
        <f>(IF(OR($B155=0,$C155=0,$D155=0),0,IF(OR($E155=0,($G155+$F155=0),$H155=0),0,MIN((VLOOKUP($E155,#REF!,3,0))*(IF($E155=6,$I155,$H155))*((MIN((VLOOKUP($E155,#REF!,5,0)),(IF($E155=6,$H155,$I155))))),MIN((VLOOKUP($E155,#REF!,3,0)),($F155+$G155))*(IF($E155=6,$I155,((MIN((VLOOKUP($E155,#REF!,5,0)),$I155)))))))))*$J155</f>
        <v>0</v>
      </c>
      <c r="L155" s="12">
        <f t="shared" si="4"/>
        <v>0</v>
      </c>
      <c r="M155" s="13">
        <f t="shared" si="5"/>
        <v>0</v>
      </c>
    </row>
    <row r="156" spans="1:13" ht="16.5" hidden="1" thickBot="1">
      <c r="A156" s="4">
        <v>153</v>
      </c>
      <c r="B156" s="5"/>
      <c r="C156" s="14"/>
      <c r="D156" s="14"/>
      <c r="E156" s="6"/>
      <c r="F156" s="7"/>
      <c r="G156" s="8"/>
      <c r="H156" s="9"/>
      <c r="I156" s="9"/>
      <c r="J156" s="10"/>
      <c r="K156" s="11">
        <f>(IF(OR($B156=0,$C156=0,$D156=0),0,IF(OR($E156=0,($G156+$F156=0),$H156=0),0,MIN((VLOOKUP($E156,#REF!,3,0))*(IF($E156=6,$I156,$H156))*((MIN((VLOOKUP($E156,#REF!,5,0)),(IF($E156=6,$H156,$I156))))),MIN((VLOOKUP($E156,#REF!,3,0)),($F156+$G156))*(IF($E156=6,$I156,((MIN((VLOOKUP($E156,#REF!,5,0)),$I156)))))))))*$J156</f>
        <v>0</v>
      </c>
      <c r="L156" s="12">
        <f t="shared" si="4"/>
        <v>0</v>
      </c>
      <c r="M156" s="13">
        <f t="shared" si="5"/>
        <v>0</v>
      </c>
    </row>
    <row r="157" spans="1:13" ht="16.5" hidden="1" thickBot="1">
      <c r="A157" s="4">
        <v>154</v>
      </c>
      <c r="B157" s="5"/>
      <c r="C157" s="14"/>
      <c r="D157" s="14"/>
      <c r="E157" s="6"/>
      <c r="F157" s="7"/>
      <c r="G157" s="8"/>
      <c r="H157" s="9"/>
      <c r="I157" s="9"/>
      <c r="J157" s="10"/>
      <c r="K157" s="11">
        <f>(IF(OR($B157=0,$C157=0,$D157=0),0,IF(OR($E157=0,($G157+$F157=0),$H157=0),0,MIN((VLOOKUP($E157,#REF!,3,0))*(IF($E157=6,$I157,$H157))*((MIN((VLOOKUP($E157,#REF!,5,0)),(IF($E157=6,$H157,$I157))))),MIN((VLOOKUP($E157,#REF!,3,0)),($F157+$G157))*(IF($E157=6,$I157,((MIN((VLOOKUP($E157,#REF!,5,0)),$I157)))))))))*$J157</f>
        <v>0</v>
      </c>
      <c r="L157" s="12">
        <f t="shared" si="4"/>
        <v>0</v>
      </c>
      <c r="M157" s="13">
        <f t="shared" si="5"/>
        <v>0</v>
      </c>
    </row>
    <row r="158" spans="1:13" ht="16.5" hidden="1" thickBot="1">
      <c r="A158" s="4">
        <v>155</v>
      </c>
      <c r="B158" s="5"/>
      <c r="C158" s="14"/>
      <c r="D158" s="14"/>
      <c r="E158" s="6"/>
      <c r="F158" s="7"/>
      <c r="G158" s="8"/>
      <c r="H158" s="9"/>
      <c r="I158" s="9"/>
      <c r="J158" s="10"/>
      <c r="K158" s="11">
        <f>(IF(OR($B158=0,$C158=0,$D158=0),0,IF(OR($E158=0,($G158+$F158=0),$H158=0),0,MIN((VLOOKUP($E158,#REF!,3,0))*(IF($E158=6,$I158,$H158))*((MIN((VLOOKUP($E158,#REF!,5,0)),(IF($E158=6,$H158,$I158))))),MIN((VLOOKUP($E158,#REF!,3,0)),($F158+$G158))*(IF($E158=6,$I158,((MIN((VLOOKUP($E158,#REF!,5,0)),$I158)))))))))*$J158</f>
        <v>0</v>
      </c>
      <c r="L158" s="12">
        <f t="shared" si="4"/>
        <v>0</v>
      </c>
      <c r="M158" s="13">
        <f t="shared" si="5"/>
        <v>0</v>
      </c>
    </row>
    <row r="159" spans="1:13" ht="16.5" hidden="1" thickBot="1">
      <c r="A159" s="4">
        <v>156</v>
      </c>
      <c r="B159" s="5"/>
      <c r="C159" s="14"/>
      <c r="D159" s="14"/>
      <c r="E159" s="6"/>
      <c r="F159" s="7"/>
      <c r="G159" s="8"/>
      <c r="H159" s="9"/>
      <c r="I159" s="9"/>
      <c r="J159" s="10"/>
      <c r="K159" s="11">
        <f>(IF(OR($B159=0,$C159=0,$D159=0),0,IF(OR($E159=0,($G159+$F159=0),$H159=0),0,MIN((VLOOKUP($E159,#REF!,3,0))*(IF($E159=6,$I159,$H159))*((MIN((VLOOKUP($E159,#REF!,5,0)),(IF($E159=6,$H159,$I159))))),MIN((VLOOKUP($E159,#REF!,3,0)),($F159+$G159))*(IF($E159=6,$I159,((MIN((VLOOKUP($E159,#REF!,5,0)),$I159)))))))))*$J159</f>
        <v>0</v>
      </c>
      <c r="L159" s="12">
        <f t="shared" si="4"/>
        <v>0</v>
      </c>
      <c r="M159" s="13">
        <f t="shared" si="5"/>
        <v>0</v>
      </c>
    </row>
    <row r="160" spans="1:13" ht="16.5" hidden="1" thickBot="1">
      <c r="A160" s="4">
        <v>157</v>
      </c>
      <c r="B160" s="5"/>
      <c r="C160" s="14"/>
      <c r="D160" s="14"/>
      <c r="E160" s="6"/>
      <c r="F160" s="7"/>
      <c r="G160" s="8"/>
      <c r="H160" s="9"/>
      <c r="I160" s="9"/>
      <c r="J160" s="10"/>
      <c r="K160" s="11">
        <f>(IF(OR($B160=0,$C160=0,$D160=0),0,IF(OR($E160=0,($G160+$F160=0),$H160=0),0,MIN((VLOOKUP($E160,#REF!,3,0))*(IF($E160=6,$I160,$H160))*((MIN((VLOOKUP($E160,#REF!,5,0)),(IF($E160=6,$H160,$I160))))),MIN((VLOOKUP($E160,#REF!,3,0)),($F160+$G160))*(IF($E160=6,$I160,((MIN((VLOOKUP($E160,#REF!,5,0)),$I160)))))))))*$J160</f>
        <v>0</v>
      </c>
      <c r="L160" s="12">
        <f t="shared" si="4"/>
        <v>0</v>
      </c>
      <c r="M160" s="13">
        <f t="shared" si="5"/>
        <v>0</v>
      </c>
    </row>
    <row r="161" spans="1:13" ht="16.5" hidden="1" thickBot="1">
      <c r="A161" s="4">
        <v>158</v>
      </c>
      <c r="B161" s="5"/>
      <c r="C161" s="14"/>
      <c r="D161" s="14"/>
      <c r="E161" s="6"/>
      <c r="F161" s="7"/>
      <c r="G161" s="8"/>
      <c r="H161" s="9"/>
      <c r="I161" s="9"/>
      <c r="J161" s="10"/>
      <c r="K161" s="11">
        <f>(IF(OR($B161=0,$C161=0,$D161=0),0,IF(OR($E161=0,($G161+$F161=0),$H161=0),0,MIN((VLOOKUP($E161,#REF!,3,0))*(IF($E161=6,$I161,$H161))*((MIN((VLOOKUP($E161,#REF!,5,0)),(IF($E161=6,$H161,$I161))))),MIN((VLOOKUP($E161,#REF!,3,0)),($F161+$G161))*(IF($E161=6,$I161,((MIN((VLOOKUP($E161,#REF!,5,0)),$I161)))))))))*$J161</f>
        <v>0</v>
      </c>
      <c r="L161" s="12">
        <f t="shared" si="4"/>
        <v>0</v>
      </c>
      <c r="M161" s="13">
        <f t="shared" si="5"/>
        <v>0</v>
      </c>
    </row>
    <row r="162" spans="1:13" ht="16.5" hidden="1" thickBot="1">
      <c r="A162" s="4">
        <v>159</v>
      </c>
      <c r="B162" s="5"/>
      <c r="C162" s="14"/>
      <c r="D162" s="14"/>
      <c r="E162" s="6"/>
      <c r="F162" s="7"/>
      <c r="G162" s="8"/>
      <c r="H162" s="9"/>
      <c r="I162" s="9"/>
      <c r="J162" s="10"/>
      <c r="K162" s="11">
        <f>(IF(OR($B162=0,$C162=0,$D162=0),0,IF(OR($E162=0,($G162+$F162=0),$H162=0),0,MIN((VLOOKUP($E162,#REF!,3,0))*(IF($E162=6,$I162,$H162))*((MIN((VLOOKUP($E162,#REF!,5,0)),(IF($E162=6,$H162,$I162))))),MIN((VLOOKUP($E162,#REF!,3,0)),($F162+$G162))*(IF($E162=6,$I162,((MIN((VLOOKUP($E162,#REF!,5,0)),$I162)))))))))*$J162</f>
        <v>0</v>
      </c>
      <c r="L162" s="12">
        <f t="shared" si="4"/>
        <v>0</v>
      </c>
      <c r="M162" s="13">
        <f t="shared" si="5"/>
        <v>0</v>
      </c>
    </row>
    <row r="163" spans="1:13" ht="16.5" hidden="1" thickBot="1">
      <c r="A163" s="4">
        <v>160</v>
      </c>
      <c r="B163" s="5"/>
      <c r="C163" s="14"/>
      <c r="D163" s="14"/>
      <c r="E163" s="6"/>
      <c r="F163" s="7"/>
      <c r="G163" s="8"/>
      <c r="H163" s="9"/>
      <c r="I163" s="9"/>
      <c r="J163" s="10"/>
      <c r="K163" s="11">
        <f>(IF(OR($B163=0,$C163=0,$D163=0),0,IF(OR($E163=0,($G163+$F163=0),$H163=0),0,MIN((VLOOKUP($E163,#REF!,3,0))*(IF($E163=6,$I163,$H163))*((MIN((VLOOKUP($E163,#REF!,5,0)),(IF($E163=6,$H163,$I163))))),MIN((VLOOKUP($E163,#REF!,3,0)),($F163+$G163))*(IF($E163=6,$I163,((MIN((VLOOKUP($E163,#REF!,5,0)),$I163)))))))))*$J163</f>
        <v>0</v>
      </c>
      <c r="L163" s="12">
        <f t="shared" si="4"/>
        <v>0</v>
      </c>
      <c r="M163" s="13">
        <f t="shared" si="5"/>
        <v>0</v>
      </c>
    </row>
    <row r="164" spans="1:13" ht="16.5" hidden="1" thickBot="1">
      <c r="A164" s="4">
        <v>161</v>
      </c>
      <c r="B164" s="5"/>
      <c r="C164" s="14"/>
      <c r="D164" s="14"/>
      <c r="E164" s="6"/>
      <c r="F164" s="7"/>
      <c r="G164" s="8"/>
      <c r="H164" s="9"/>
      <c r="I164" s="9"/>
      <c r="J164" s="10"/>
      <c r="K164" s="11">
        <f>(IF(OR($B164=0,$C164=0,$D164=0),0,IF(OR($E164=0,($G164+$F164=0),$H164=0),0,MIN((VLOOKUP($E164,#REF!,3,0))*(IF($E164=6,$I164,$H164))*((MIN((VLOOKUP($E164,#REF!,5,0)),(IF($E164=6,$H164,$I164))))),MIN((VLOOKUP($E164,#REF!,3,0)),($F164+$G164))*(IF($E164=6,$I164,((MIN((VLOOKUP($E164,#REF!,5,0)),$I164)))))))))*$J164</f>
        <v>0</v>
      </c>
      <c r="L164" s="12">
        <f t="shared" si="4"/>
        <v>0</v>
      </c>
      <c r="M164" s="13">
        <f t="shared" si="5"/>
        <v>0</v>
      </c>
    </row>
    <row r="165" spans="1:13" ht="16.5" hidden="1" thickBot="1">
      <c r="A165" s="4">
        <v>162</v>
      </c>
      <c r="B165" s="5"/>
      <c r="C165" s="14"/>
      <c r="D165" s="14"/>
      <c r="E165" s="6"/>
      <c r="F165" s="7"/>
      <c r="G165" s="8"/>
      <c r="H165" s="9"/>
      <c r="I165" s="9"/>
      <c r="J165" s="10"/>
      <c r="K165" s="11">
        <f>(IF(OR($B165=0,$C165=0,$D165=0),0,IF(OR($E165=0,($G165+$F165=0),$H165=0),0,MIN((VLOOKUP($E165,#REF!,3,0))*(IF($E165=6,$I165,$H165))*((MIN((VLOOKUP($E165,#REF!,5,0)),(IF($E165=6,$H165,$I165))))),MIN((VLOOKUP($E165,#REF!,3,0)),($F165+$G165))*(IF($E165=6,$I165,((MIN((VLOOKUP($E165,#REF!,5,0)),$I165)))))))))*$J165</f>
        <v>0</v>
      </c>
      <c r="L165" s="12">
        <f t="shared" si="4"/>
        <v>0</v>
      </c>
      <c r="M165" s="13">
        <f t="shared" si="5"/>
        <v>0</v>
      </c>
    </row>
    <row r="166" spans="1:13" ht="16.5" hidden="1" thickBot="1">
      <c r="A166" s="4">
        <v>163</v>
      </c>
      <c r="B166" s="5"/>
      <c r="C166" s="14"/>
      <c r="D166" s="14"/>
      <c r="E166" s="6"/>
      <c r="F166" s="7"/>
      <c r="G166" s="8"/>
      <c r="H166" s="9"/>
      <c r="I166" s="9"/>
      <c r="J166" s="10"/>
      <c r="K166" s="11">
        <f>(IF(OR($B166=0,$C166=0,$D166=0),0,IF(OR($E166=0,($G166+$F166=0),$H166=0),0,MIN((VLOOKUP($E166,#REF!,3,0))*(IF($E166=6,$I166,$H166))*((MIN((VLOOKUP($E166,#REF!,5,0)),(IF($E166=6,$H166,$I166))))),MIN((VLOOKUP($E166,#REF!,3,0)),($F166+$G166))*(IF($E166=6,$I166,((MIN((VLOOKUP($E166,#REF!,5,0)),$I166)))))))))*$J166</f>
        <v>0</v>
      </c>
      <c r="L166" s="12">
        <f t="shared" si="4"/>
        <v>0</v>
      </c>
      <c r="M166" s="13">
        <f t="shared" si="5"/>
        <v>0</v>
      </c>
    </row>
    <row r="167" spans="1:13" ht="16.5" hidden="1" thickBot="1">
      <c r="A167" s="4">
        <v>164</v>
      </c>
      <c r="B167" s="5"/>
      <c r="C167" s="14"/>
      <c r="D167" s="14"/>
      <c r="E167" s="6"/>
      <c r="F167" s="7"/>
      <c r="G167" s="8"/>
      <c r="H167" s="9"/>
      <c r="I167" s="9"/>
      <c r="J167" s="10"/>
      <c r="K167" s="11">
        <f>(IF(OR($B167=0,$C167=0,$D167=0),0,IF(OR($E167=0,($G167+$F167=0),$H167=0),0,MIN((VLOOKUP($E167,#REF!,3,0))*(IF($E167=6,$I167,$H167))*((MIN((VLOOKUP($E167,#REF!,5,0)),(IF($E167=6,$H167,$I167))))),MIN((VLOOKUP($E167,#REF!,3,0)),($F167+$G167))*(IF($E167=6,$I167,((MIN((VLOOKUP($E167,#REF!,5,0)),$I167)))))))))*$J167</f>
        <v>0</v>
      </c>
      <c r="L167" s="12">
        <f t="shared" si="4"/>
        <v>0</v>
      </c>
      <c r="M167" s="13">
        <f t="shared" si="5"/>
        <v>0</v>
      </c>
    </row>
    <row r="168" spans="1:13" ht="16.5" hidden="1" thickBot="1">
      <c r="A168" s="4">
        <v>165</v>
      </c>
      <c r="B168" s="5"/>
      <c r="C168" s="14"/>
      <c r="D168" s="14"/>
      <c r="E168" s="6"/>
      <c r="F168" s="7"/>
      <c r="G168" s="8"/>
      <c r="H168" s="9"/>
      <c r="I168" s="9"/>
      <c r="J168" s="10"/>
      <c r="K168" s="11">
        <f>(IF(OR($B168=0,$C168=0,$D168=0),0,IF(OR($E168=0,($G168+$F168=0),$H168=0),0,MIN((VLOOKUP($E168,#REF!,3,0))*(IF($E168=6,$I168,$H168))*((MIN((VLOOKUP($E168,#REF!,5,0)),(IF($E168=6,$H168,$I168))))),MIN((VLOOKUP($E168,#REF!,3,0)),($F168+$G168))*(IF($E168=6,$I168,((MIN((VLOOKUP($E168,#REF!,5,0)),$I168)))))))))*$J168</f>
        <v>0</v>
      </c>
      <c r="L168" s="12">
        <f t="shared" si="4"/>
        <v>0</v>
      </c>
      <c r="M168" s="13">
        <f t="shared" si="5"/>
        <v>0</v>
      </c>
    </row>
    <row r="169" spans="1:13" ht="16.5" hidden="1" thickBot="1">
      <c r="A169" s="4">
        <v>166</v>
      </c>
      <c r="B169" s="5"/>
      <c r="C169" s="14"/>
      <c r="D169" s="14"/>
      <c r="E169" s="6"/>
      <c r="F169" s="7"/>
      <c r="G169" s="8"/>
      <c r="H169" s="9"/>
      <c r="I169" s="9"/>
      <c r="J169" s="10"/>
      <c r="K169" s="11">
        <f>(IF(OR($B169=0,$C169=0,$D169=0),0,IF(OR($E169=0,($G169+$F169=0),$H169=0),0,MIN((VLOOKUP($E169,#REF!,3,0))*(IF($E169=6,$I169,$H169))*((MIN((VLOOKUP($E169,#REF!,5,0)),(IF($E169=6,$H169,$I169))))),MIN((VLOOKUP($E169,#REF!,3,0)),($F169+$G169))*(IF($E169=6,$I169,((MIN((VLOOKUP($E169,#REF!,5,0)),$I169)))))))))*$J169</f>
        <v>0</v>
      </c>
      <c r="L169" s="12">
        <f t="shared" si="4"/>
        <v>0</v>
      </c>
      <c r="M169" s="13">
        <f t="shared" si="5"/>
        <v>0</v>
      </c>
    </row>
    <row r="170" spans="1:13" ht="16.5" hidden="1" thickBot="1">
      <c r="A170" s="4">
        <v>167</v>
      </c>
      <c r="B170" s="5"/>
      <c r="C170" s="14"/>
      <c r="D170" s="14"/>
      <c r="E170" s="6"/>
      <c r="F170" s="7"/>
      <c r="G170" s="8"/>
      <c r="H170" s="9"/>
      <c r="I170" s="9"/>
      <c r="J170" s="10"/>
      <c r="K170" s="11">
        <f>(IF(OR($B170=0,$C170=0,$D170=0),0,IF(OR($E170=0,($G170+$F170=0),$H170=0),0,MIN((VLOOKUP($E170,#REF!,3,0))*(IF($E170=6,$I170,$H170))*((MIN((VLOOKUP($E170,#REF!,5,0)),(IF($E170=6,$H170,$I170))))),MIN((VLOOKUP($E170,#REF!,3,0)),($F170+$G170))*(IF($E170=6,$I170,((MIN((VLOOKUP($E170,#REF!,5,0)),$I170)))))))))*$J170</f>
        <v>0</v>
      </c>
      <c r="L170" s="12">
        <f t="shared" si="4"/>
        <v>0</v>
      </c>
      <c r="M170" s="13">
        <f t="shared" si="5"/>
        <v>0</v>
      </c>
    </row>
    <row r="171" spans="1:13" ht="16.5" hidden="1" thickBot="1">
      <c r="A171" s="4">
        <v>168</v>
      </c>
      <c r="B171" s="5"/>
      <c r="C171" s="14"/>
      <c r="D171" s="14"/>
      <c r="E171" s="6"/>
      <c r="F171" s="7"/>
      <c r="G171" s="8"/>
      <c r="H171" s="9"/>
      <c r="I171" s="9"/>
      <c r="J171" s="10"/>
      <c r="K171" s="11">
        <f>(IF(OR($B171=0,$C171=0,$D171=0),0,IF(OR($E171=0,($G171+$F171=0),$H171=0),0,MIN((VLOOKUP($E171,#REF!,3,0))*(IF($E171=6,$I171,$H171))*((MIN((VLOOKUP($E171,#REF!,5,0)),(IF($E171=6,$H171,$I171))))),MIN((VLOOKUP($E171,#REF!,3,0)),($F171+$G171))*(IF($E171=6,$I171,((MIN((VLOOKUP($E171,#REF!,5,0)),$I171)))))))))*$J171</f>
        <v>0</v>
      </c>
      <c r="L171" s="12">
        <f t="shared" si="4"/>
        <v>0</v>
      </c>
      <c r="M171" s="13">
        <f t="shared" si="5"/>
        <v>0</v>
      </c>
    </row>
    <row r="172" spans="1:13" ht="16.5" hidden="1" thickBot="1">
      <c r="A172" s="4">
        <v>169</v>
      </c>
      <c r="B172" s="5"/>
      <c r="C172" s="14"/>
      <c r="D172" s="14"/>
      <c r="E172" s="6"/>
      <c r="F172" s="7"/>
      <c r="G172" s="8"/>
      <c r="H172" s="9"/>
      <c r="I172" s="9"/>
      <c r="J172" s="10"/>
      <c r="K172" s="11">
        <f>(IF(OR($B172=0,$C172=0,$D172=0),0,IF(OR($E172=0,($G172+$F172=0),$H172=0),0,MIN((VLOOKUP($E172,#REF!,3,0))*(IF($E172=6,$I172,$H172))*((MIN((VLOOKUP($E172,#REF!,5,0)),(IF($E172=6,$H172,$I172))))),MIN((VLOOKUP($E172,#REF!,3,0)),($F172+$G172))*(IF($E172=6,$I172,((MIN((VLOOKUP($E172,#REF!,5,0)),$I172)))))))))*$J172</f>
        <v>0</v>
      </c>
      <c r="L172" s="12">
        <f t="shared" si="4"/>
        <v>0</v>
      </c>
      <c r="M172" s="13">
        <f t="shared" si="5"/>
        <v>0</v>
      </c>
    </row>
    <row r="173" spans="1:13" ht="16.5" hidden="1" thickBot="1">
      <c r="A173" s="4">
        <v>170</v>
      </c>
      <c r="B173" s="5"/>
      <c r="C173" s="14"/>
      <c r="D173" s="14"/>
      <c r="E173" s="6"/>
      <c r="F173" s="7"/>
      <c r="G173" s="8"/>
      <c r="H173" s="9"/>
      <c r="I173" s="9"/>
      <c r="J173" s="10"/>
      <c r="K173" s="11">
        <f>(IF(OR($B173=0,$C173=0,$D173=0),0,IF(OR($E173=0,($G173+$F173=0),$H173=0),0,MIN((VLOOKUP($E173,#REF!,3,0))*(IF($E173=6,$I173,$H173))*((MIN((VLOOKUP($E173,#REF!,5,0)),(IF($E173=6,$H173,$I173))))),MIN((VLOOKUP($E173,#REF!,3,0)),($F173+$G173))*(IF($E173=6,$I173,((MIN((VLOOKUP($E173,#REF!,5,0)),$I173)))))))))*$J173</f>
        <v>0</v>
      </c>
      <c r="L173" s="12">
        <f t="shared" si="4"/>
        <v>0</v>
      </c>
      <c r="M173" s="13">
        <f t="shared" si="5"/>
        <v>0</v>
      </c>
    </row>
    <row r="174" spans="1:13" ht="16.5" hidden="1" thickBot="1">
      <c r="A174" s="4">
        <v>171</v>
      </c>
      <c r="B174" s="5"/>
      <c r="C174" s="14"/>
      <c r="D174" s="14"/>
      <c r="E174" s="6"/>
      <c r="F174" s="7"/>
      <c r="G174" s="8"/>
      <c r="H174" s="9"/>
      <c r="I174" s="9"/>
      <c r="J174" s="10"/>
      <c r="K174" s="11">
        <f>(IF(OR($B174=0,$C174=0,$D174=0),0,IF(OR($E174=0,($G174+$F174=0),$H174=0),0,MIN((VLOOKUP($E174,#REF!,3,0))*(IF($E174=6,$I174,$H174))*((MIN((VLOOKUP($E174,#REF!,5,0)),(IF($E174=6,$H174,$I174))))),MIN((VLOOKUP($E174,#REF!,3,0)),($F174+$G174))*(IF($E174=6,$I174,((MIN((VLOOKUP($E174,#REF!,5,0)),$I174)))))))))*$J174</f>
        <v>0</v>
      </c>
      <c r="L174" s="12">
        <f t="shared" si="4"/>
        <v>0</v>
      </c>
      <c r="M174" s="13">
        <f t="shared" si="5"/>
        <v>0</v>
      </c>
    </row>
    <row r="175" spans="1:13" ht="16.5" hidden="1" thickBot="1">
      <c r="A175" s="4">
        <v>172</v>
      </c>
      <c r="B175" s="5"/>
      <c r="C175" s="14"/>
      <c r="D175" s="14"/>
      <c r="E175" s="6"/>
      <c r="F175" s="7"/>
      <c r="G175" s="8"/>
      <c r="H175" s="9"/>
      <c r="I175" s="9"/>
      <c r="J175" s="10"/>
      <c r="K175" s="11">
        <f>(IF(OR($B175=0,$C175=0,$D175=0),0,IF(OR($E175=0,($G175+$F175=0),$H175=0),0,MIN((VLOOKUP($E175,#REF!,3,0))*(IF($E175=6,$I175,$H175))*((MIN((VLOOKUP($E175,#REF!,5,0)),(IF($E175=6,$H175,$I175))))),MIN((VLOOKUP($E175,#REF!,3,0)),($F175+$G175))*(IF($E175=6,$I175,((MIN((VLOOKUP($E175,#REF!,5,0)),$I175)))))))))*$J175</f>
        <v>0</v>
      </c>
      <c r="L175" s="12">
        <f t="shared" si="4"/>
        <v>0</v>
      </c>
      <c r="M175" s="13">
        <f t="shared" si="5"/>
        <v>0</v>
      </c>
    </row>
    <row r="176" spans="1:13" ht="16.5" hidden="1" thickBot="1">
      <c r="A176" s="4">
        <v>173</v>
      </c>
      <c r="B176" s="5"/>
      <c r="C176" s="14"/>
      <c r="D176" s="14"/>
      <c r="E176" s="6"/>
      <c r="F176" s="7"/>
      <c r="G176" s="8"/>
      <c r="H176" s="9"/>
      <c r="I176" s="9"/>
      <c r="J176" s="10"/>
      <c r="K176" s="11">
        <f>(IF(OR($B176=0,$C176=0,$D176=0),0,IF(OR($E176=0,($G176+$F176=0),$H176=0),0,MIN((VLOOKUP($E176,#REF!,3,0))*(IF($E176=6,$I176,$H176))*((MIN((VLOOKUP($E176,#REF!,5,0)),(IF($E176=6,$H176,$I176))))),MIN((VLOOKUP($E176,#REF!,3,0)),($F176+$G176))*(IF($E176=6,$I176,((MIN((VLOOKUP($E176,#REF!,5,0)),$I176)))))))))*$J176</f>
        <v>0</v>
      </c>
      <c r="L176" s="12">
        <f t="shared" si="4"/>
        <v>0</v>
      </c>
      <c r="M176" s="13">
        <f t="shared" si="5"/>
        <v>0</v>
      </c>
    </row>
    <row r="177" spans="1:13" ht="16.5" hidden="1" thickBot="1">
      <c r="A177" s="4">
        <v>174</v>
      </c>
      <c r="B177" s="5"/>
      <c r="C177" s="14"/>
      <c r="D177" s="14"/>
      <c r="E177" s="6"/>
      <c r="F177" s="7"/>
      <c r="G177" s="8"/>
      <c r="H177" s="9"/>
      <c r="I177" s="9"/>
      <c r="J177" s="10"/>
      <c r="K177" s="11">
        <f>(IF(OR($B177=0,$C177=0,$D177=0),0,IF(OR($E177=0,($G177+$F177=0),$H177=0),0,MIN((VLOOKUP($E177,#REF!,3,0))*(IF($E177=6,$I177,$H177))*((MIN((VLOOKUP($E177,#REF!,5,0)),(IF($E177=6,$H177,$I177))))),MIN((VLOOKUP($E177,#REF!,3,0)),($F177+$G177))*(IF($E177=6,$I177,((MIN((VLOOKUP($E177,#REF!,5,0)),$I177)))))))))*$J177</f>
        <v>0</v>
      </c>
      <c r="L177" s="12">
        <f t="shared" si="4"/>
        <v>0</v>
      </c>
      <c r="M177" s="13">
        <f t="shared" si="5"/>
        <v>0</v>
      </c>
    </row>
    <row r="178" spans="1:13" ht="16.5" hidden="1" thickBot="1">
      <c r="A178" s="4">
        <v>175</v>
      </c>
      <c r="B178" s="5"/>
      <c r="C178" s="14"/>
      <c r="D178" s="14"/>
      <c r="E178" s="6"/>
      <c r="F178" s="7"/>
      <c r="G178" s="8"/>
      <c r="H178" s="9"/>
      <c r="I178" s="9"/>
      <c r="J178" s="10"/>
      <c r="K178" s="11">
        <f>(IF(OR($B178=0,$C178=0,$D178=0),0,IF(OR($E178=0,($G178+$F178=0),$H178=0),0,MIN((VLOOKUP($E178,#REF!,3,0))*(IF($E178=6,$I178,$H178))*((MIN((VLOOKUP($E178,#REF!,5,0)),(IF($E178=6,$H178,$I178))))),MIN((VLOOKUP($E178,#REF!,3,0)),($F178+$G178))*(IF($E178=6,$I178,((MIN((VLOOKUP($E178,#REF!,5,0)),$I178)))))))))*$J178</f>
        <v>0</v>
      </c>
      <c r="L178" s="12">
        <f t="shared" si="4"/>
        <v>0</v>
      </c>
      <c r="M178" s="13">
        <f t="shared" si="5"/>
        <v>0</v>
      </c>
    </row>
    <row r="179" spans="1:13" ht="16.5" hidden="1" thickBot="1">
      <c r="A179" s="4">
        <v>176</v>
      </c>
      <c r="B179" s="5"/>
      <c r="C179" s="14"/>
      <c r="D179" s="14"/>
      <c r="E179" s="6"/>
      <c r="F179" s="7"/>
      <c r="G179" s="8"/>
      <c r="H179" s="9"/>
      <c r="I179" s="9"/>
      <c r="J179" s="10"/>
      <c r="K179" s="11">
        <f>(IF(OR($B179=0,$C179=0,$D179=0),0,IF(OR($E179=0,($G179+$F179=0),$H179=0),0,MIN((VLOOKUP($E179,#REF!,3,0))*(IF($E179=6,$I179,$H179))*((MIN((VLOOKUP($E179,#REF!,5,0)),(IF($E179=6,$H179,$I179))))),MIN((VLOOKUP($E179,#REF!,3,0)),($F179+$G179))*(IF($E179=6,$I179,((MIN((VLOOKUP($E179,#REF!,5,0)),$I179)))))))))*$J179</f>
        <v>0</v>
      </c>
      <c r="L179" s="12">
        <f t="shared" si="4"/>
        <v>0</v>
      </c>
      <c r="M179" s="13">
        <f t="shared" si="5"/>
        <v>0</v>
      </c>
    </row>
    <row r="180" spans="1:13" ht="16.5" hidden="1" thickBot="1">
      <c r="A180" s="4">
        <v>177</v>
      </c>
      <c r="B180" s="5"/>
      <c r="C180" s="14"/>
      <c r="D180" s="14"/>
      <c r="E180" s="6"/>
      <c r="F180" s="7"/>
      <c r="G180" s="8"/>
      <c r="H180" s="9"/>
      <c r="I180" s="9"/>
      <c r="J180" s="10"/>
      <c r="K180" s="11">
        <f>(IF(OR($B180=0,$C180=0,$D180=0),0,IF(OR($E180=0,($G180+$F180=0),$H180=0),0,MIN((VLOOKUP($E180,#REF!,3,0))*(IF($E180=6,$I180,$H180))*((MIN((VLOOKUP($E180,#REF!,5,0)),(IF($E180=6,$H180,$I180))))),MIN((VLOOKUP($E180,#REF!,3,0)),($F180+$G180))*(IF($E180=6,$I180,((MIN((VLOOKUP($E180,#REF!,5,0)),$I180)))))))))*$J180</f>
        <v>0</v>
      </c>
      <c r="L180" s="12">
        <f t="shared" si="4"/>
        <v>0</v>
      </c>
      <c r="M180" s="13">
        <f t="shared" si="5"/>
        <v>0</v>
      </c>
    </row>
    <row r="181" spans="1:13" ht="16.5" hidden="1" thickBot="1">
      <c r="A181" s="4">
        <v>178</v>
      </c>
      <c r="B181" s="5"/>
      <c r="C181" s="14"/>
      <c r="D181" s="14"/>
      <c r="E181" s="6"/>
      <c r="F181" s="7"/>
      <c r="G181" s="8"/>
      <c r="H181" s="9"/>
      <c r="I181" s="9"/>
      <c r="J181" s="10"/>
      <c r="K181" s="11">
        <f>(IF(OR($B181=0,$C181=0,$D181=0),0,IF(OR($E181=0,($G181+$F181=0),$H181=0),0,MIN((VLOOKUP($E181,#REF!,3,0))*(IF($E181=6,$I181,$H181))*((MIN((VLOOKUP($E181,#REF!,5,0)),(IF($E181=6,$H181,$I181))))),MIN((VLOOKUP($E181,#REF!,3,0)),($F181+$G181))*(IF($E181=6,$I181,((MIN((VLOOKUP($E181,#REF!,5,0)),$I181)))))))))*$J181</f>
        <v>0</v>
      </c>
      <c r="L181" s="12">
        <f t="shared" si="4"/>
        <v>0</v>
      </c>
      <c r="M181" s="13">
        <f t="shared" si="5"/>
        <v>0</v>
      </c>
    </row>
    <row r="182" spans="1:13" ht="16.5" hidden="1" thickBot="1">
      <c r="A182" s="4">
        <v>179</v>
      </c>
      <c r="B182" s="5"/>
      <c r="C182" s="14"/>
      <c r="D182" s="14"/>
      <c r="E182" s="6"/>
      <c r="F182" s="7"/>
      <c r="G182" s="8"/>
      <c r="H182" s="9"/>
      <c r="I182" s="9"/>
      <c r="J182" s="10"/>
      <c r="K182" s="11">
        <f>(IF(OR($B182=0,$C182=0,$D182=0),0,IF(OR($E182=0,($G182+$F182=0),$H182=0),0,MIN((VLOOKUP($E182,#REF!,3,0))*(IF($E182=6,$I182,$H182))*((MIN((VLOOKUP($E182,#REF!,5,0)),(IF($E182=6,$H182,$I182))))),MIN((VLOOKUP($E182,#REF!,3,0)),($F182+$G182))*(IF($E182=6,$I182,((MIN((VLOOKUP($E182,#REF!,5,0)),$I182)))))))))*$J182</f>
        <v>0</v>
      </c>
      <c r="L182" s="12">
        <f t="shared" si="4"/>
        <v>0</v>
      </c>
      <c r="M182" s="13">
        <f t="shared" si="5"/>
        <v>0</v>
      </c>
    </row>
    <row r="183" spans="1:13" ht="16.5" hidden="1" thickBot="1">
      <c r="A183" s="4">
        <v>180</v>
      </c>
      <c r="B183" s="5"/>
      <c r="C183" s="14"/>
      <c r="D183" s="14"/>
      <c r="E183" s="6"/>
      <c r="F183" s="7"/>
      <c r="G183" s="8"/>
      <c r="H183" s="9"/>
      <c r="I183" s="9"/>
      <c r="J183" s="10"/>
      <c r="K183" s="11">
        <f>(IF(OR($B183=0,$C183=0,$D183=0),0,IF(OR($E183=0,($G183+$F183=0),$H183=0),0,MIN((VLOOKUP($E183,#REF!,3,0))*(IF($E183=6,$I183,$H183))*((MIN((VLOOKUP($E183,#REF!,5,0)),(IF($E183=6,$H183,$I183))))),MIN((VLOOKUP($E183,#REF!,3,0)),($F183+$G183))*(IF($E183=6,$I183,((MIN((VLOOKUP($E183,#REF!,5,0)),$I183)))))))))*$J183</f>
        <v>0</v>
      </c>
      <c r="L183" s="12">
        <f t="shared" si="4"/>
        <v>0</v>
      </c>
      <c r="M183" s="13">
        <f t="shared" si="5"/>
        <v>0</v>
      </c>
    </row>
    <row r="184" spans="1:13" ht="16.5" hidden="1" thickBot="1">
      <c r="A184" s="4">
        <v>181</v>
      </c>
      <c r="B184" s="5"/>
      <c r="C184" s="14"/>
      <c r="D184" s="14"/>
      <c r="E184" s="6"/>
      <c r="F184" s="7"/>
      <c r="G184" s="8"/>
      <c r="H184" s="9"/>
      <c r="I184" s="9"/>
      <c r="J184" s="10"/>
      <c r="K184" s="11">
        <f>(IF(OR($B184=0,$C184=0,$D184=0),0,IF(OR($E184=0,($G184+$F184=0),$H184=0),0,MIN((VLOOKUP($E184,#REF!,3,0))*(IF($E184=6,$I184,$H184))*((MIN((VLOOKUP($E184,#REF!,5,0)),(IF($E184=6,$H184,$I184))))),MIN((VLOOKUP($E184,#REF!,3,0)),($F184+$G184))*(IF($E184=6,$I184,((MIN((VLOOKUP($E184,#REF!,5,0)),$I184)))))))))*$J184</f>
        <v>0</v>
      </c>
      <c r="L184" s="12">
        <f t="shared" si="4"/>
        <v>0</v>
      </c>
      <c r="M184" s="13">
        <f t="shared" si="5"/>
        <v>0</v>
      </c>
    </row>
    <row r="185" spans="1:13" ht="16.5" hidden="1" thickBot="1">
      <c r="A185" s="4">
        <v>182</v>
      </c>
      <c r="B185" s="5"/>
      <c r="C185" s="14"/>
      <c r="D185" s="14"/>
      <c r="E185" s="6"/>
      <c r="F185" s="7"/>
      <c r="G185" s="8"/>
      <c r="H185" s="9"/>
      <c r="I185" s="9"/>
      <c r="J185" s="10"/>
      <c r="K185" s="11">
        <f>(IF(OR($B185=0,$C185=0,$D185=0),0,IF(OR($E185=0,($G185+$F185=0),$H185=0),0,MIN((VLOOKUP($E185,#REF!,3,0))*(IF($E185=6,$I185,$H185))*((MIN((VLOOKUP($E185,#REF!,5,0)),(IF($E185=6,$H185,$I185))))),MIN((VLOOKUP($E185,#REF!,3,0)),($F185+$G185))*(IF($E185=6,$I185,((MIN((VLOOKUP($E185,#REF!,5,0)),$I185)))))))))*$J185</f>
        <v>0</v>
      </c>
      <c r="L185" s="12">
        <f t="shared" si="4"/>
        <v>0</v>
      </c>
      <c r="M185" s="13">
        <f t="shared" si="5"/>
        <v>0</v>
      </c>
    </row>
    <row r="186" spans="1:13" ht="16.5" hidden="1" thickBot="1">
      <c r="A186" s="4">
        <v>183</v>
      </c>
      <c r="B186" s="5"/>
      <c r="C186" s="14"/>
      <c r="D186" s="14"/>
      <c r="E186" s="6"/>
      <c r="F186" s="7"/>
      <c r="G186" s="8"/>
      <c r="H186" s="9"/>
      <c r="I186" s="9"/>
      <c r="J186" s="10"/>
      <c r="K186" s="11">
        <f>(IF(OR($B186=0,$C186=0,$D186=0),0,IF(OR($E186=0,($G186+$F186=0),$H186=0),0,MIN((VLOOKUP($E186,#REF!,3,0))*(IF($E186=6,$I186,$H186))*((MIN((VLOOKUP($E186,#REF!,5,0)),(IF($E186=6,$H186,$I186))))),MIN((VLOOKUP($E186,#REF!,3,0)),($F186+$G186))*(IF($E186=6,$I186,((MIN((VLOOKUP($E186,#REF!,5,0)),$I186)))))))))*$J186</f>
        <v>0</v>
      </c>
      <c r="L186" s="12">
        <f t="shared" si="4"/>
        <v>0</v>
      </c>
      <c r="M186" s="13">
        <f t="shared" si="5"/>
        <v>0</v>
      </c>
    </row>
    <row r="187" spans="1:13" ht="16.5" hidden="1" thickBot="1">
      <c r="A187" s="4">
        <v>184</v>
      </c>
      <c r="B187" s="5"/>
      <c r="C187" s="14"/>
      <c r="D187" s="14"/>
      <c r="E187" s="6"/>
      <c r="F187" s="7"/>
      <c r="G187" s="8"/>
      <c r="H187" s="9"/>
      <c r="I187" s="9"/>
      <c r="J187" s="10"/>
      <c r="K187" s="11">
        <f>(IF(OR($B187=0,$C187=0,$D187=0),0,IF(OR($E187=0,($G187+$F187=0),$H187=0),0,MIN((VLOOKUP($E187,#REF!,3,0))*(IF($E187=6,$I187,$H187))*((MIN((VLOOKUP($E187,#REF!,5,0)),(IF($E187=6,$H187,$I187))))),MIN((VLOOKUP($E187,#REF!,3,0)),($F187+$G187))*(IF($E187=6,$I187,((MIN((VLOOKUP($E187,#REF!,5,0)),$I187)))))))))*$J187</f>
        <v>0</v>
      </c>
      <c r="L187" s="12">
        <f t="shared" si="4"/>
        <v>0</v>
      </c>
      <c r="M187" s="13">
        <f t="shared" si="5"/>
        <v>0</v>
      </c>
    </row>
    <row r="188" spans="1:13" ht="16.5" hidden="1" thickBot="1">
      <c r="A188" s="4">
        <v>185</v>
      </c>
      <c r="B188" s="5"/>
      <c r="C188" s="14"/>
      <c r="D188" s="14"/>
      <c r="E188" s="6"/>
      <c r="F188" s="7"/>
      <c r="G188" s="8"/>
      <c r="H188" s="9"/>
      <c r="I188" s="9"/>
      <c r="J188" s="10"/>
      <c r="K188" s="11">
        <f>(IF(OR($B188=0,$C188=0,$D188=0),0,IF(OR($E188=0,($G188+$F188=0),$H188=0),0,MIN((VLOOKUP($E188,#REF!,3,0))*(IF($E188=6,$I188,$H188))*((MIN((VLOOKUP($E188,#REF!,5,0)),(IF($E188=6,$H188,$I188))))),MIN((VLOOKUP($E188,#REF!,3,0)),($F188+$G188))*(IF($E188=6,$I188,((MIN((VLOOKUP($E188,#REF!,5,0)),$I188)))))))))*$J188</f>
        <v>0</v>
      </c>
      <c r="L188" s="12">
        <f t="shared" si="4"/>
        <v>0</v>
      </c>
      <c r="M188" s="13">
        <f t="shared" si="5"/>
        <v>0</v>
      </c>
    </row>
    <row r="189" spans="1:13" ht="16.5" hidden="1" thickBot="1">
      <c r="A189" s="4">
        <v>186</v>
      </c>
      <c r="B189" s="5"/>
      <c r="C189" s="14"/>
      <c r="D189" s="14"/>
      <c r="E189" s="6"/>
      <c r="F189" s="7"/>
      <c r="G189" s="8"/>
      <c r="H189" s="9"/>
      <c r="I189" s="9"/>
      <c r="J189" s="10"/>
      <c r="K189" s="11">
        <f>(IF(OR($B189=0,$C189=0,$D189=0),0,IF(OR($E189=0,($G189+$F189=0),$H189=0),0,MIN((VLOOKUP($E189,#REF!,3,0))*(IF($E189=6,$I189,$H189))*((MIN((VLOOKUP($E189,#REF!,5,0)),(IF($E189=6,$H189,$I189))))),MIN((VLOOKUP($E189,#REF!,3,0)),($F189+$G189))*(IF($E189=6,$I189,((MIN((VLOOKUP($E189,#REF!,5,0)),$I189)))))))))*$J189</f>
        <v>0</v>
      </c>
      <c r="L189" s="12">
        <f t="shared" si="4"/>
        <v>0</v>
      </c>
      <c r="M189" s="13">
        <f t="shared" si="5"/>
        <v>0</v>
      </c>
    </row>
    <row r="190" spans="1:13" ht="16.5" hidden="1" thickBot="1">
      <c r="A190" s="4">
        <v>187</v>
      </c>
      <c r="B190" s="5"/>
      <c r="C190" s="14"/>
      <c r="D190" s="14"/>
      <c r="E190" s="6"/>
      <c r="F190" s="7"/>
      <c r="G190" s="8"/>
      <c r="H190" s="9"/>
      <c r="I190" s="9"/>
      <c r="J190" s="10"/>
      <c r="K190" s="11">
        <f>(IF(OR($B190=0,$C190=0,$D190=0),0,IF(OR($E190=0,($G190+$F190=0),$H190=0),0,MIN((VLOOKUP($E190,#REF!,3,0))*(IF($E190=6,$I190,$H190))*((MIN((VLOOKUP($E190,#REF!,5,0)),(IF($E190=6,$H190,$I190))))),MIN((VLOOKUP($E190,#REF!,3,0)),($F190+$G190))*(IF($E190=6,$I190,((MIN((VLOOKUP($E190,#REF!,5,0)),$I190)))))))))*$J190</f>
        <v>0</v>
      </c>
      <c r="L190" s="12">
        <f t="shared" si="4"/>
        <v>0</v>
      </c>
      <c r="M190" s="13">
        <f t="shared" si="5"/>
        <v>0</v>
      </c>
    </row>
    <row r="191" spans="1:13" ht="16.5" hidden="1" thickBot="1">
      <c r="A191" s="4">
        <v>188</v>
      </c>
      <c r="B191" s="5"/>
      <c r="C191" s="14"/>
      <c r="D191" s="14"/>
      <c r="E191" s="6"/>
      <c r="F191" s="7"/>
      <c r="G191" s="8"/>
      <c r="H191" s="9"/>
      <c r="I191" s="9"/>
      <c r="J191" s="10"/>
      <c r="K191" s="11">
        <f>(IF(OR($B191=0,$C191=0,$D191=0),0,IF(OR($E191=0,($G191+$F191=0),$H191=0),0,MIN((VLOOKUP($E191,#REF!,3,0))*(IF($E191=6,$I191,$H191))*((MIN((VLOOKUP($E191,#REF!,5,0)),(IF($E191=6,$H191,$I191))))),MIN((VLOOKUP($E191,#REF!,3,0)),($F191+$G191))*(IF($E191=6,$I191,((MIN((VLOOKUP($E191,#REF!,5,0)),$I191)))))))))*$J191</f>
        <v>0</v>
      </c>
      <c r="L191" s="12">
        <f t="shared" si="4"/>
        <v>0</v>
      </c>
      <c r="M191" s="13">
        <f t="shared" si="5"/>
        <v>0</v>
      </c>
    </row>
    <row r="192" spans="1:13" ht="16.5" hidden="1" thickBot="1">
      <c r="A192" s="4">
        <v>189</v>
      </c>
      <c r="B192" s="5"/>
      <c r="C192" s="14"/>
      <c r="D192" s="14"/>
      <c r="E192" s="6"/>
      <c r="F192" s="7"/>
      <c r="G192" s="8"/>
      <c r="H192" s="9"/>
      <c r="I192" s="9"/>
      <c r="J192" s="10"/>
      <c r="K192" s="11">
        <f>(IF(OR($B192=0,$C192=0,$D192=0),0,IF(OR($E192=0,($G192+$F192=0),$H192=0),0,MIN((VLOOKUP($E192,#REF!,3,0))*(IF($E192=6,$I192,$H192))*((MIN((VLOOKUP($E192,#REF!,5,0)),(IF($E192=6,$H192,$I192))))),MIN((VLOOKUP($E192,#REF!,3,0)),($F192+$G192))*(IF($E192=6,$I192,((MIN((VLOOKUP($E192,#REF!,5,0)),$I192)))))))))*$J192</f>
        <v>0</v>
      </c>
      <c r="L192" s="12">
        <f t="shared" si="4"/>
        <v>0</v>
      </c>
      <c r="M192" s="13">
        <f t="shared" si="5"/>
        <v>0</v>
      </c>
    </row>
    <row r="193" spans="1:13" ht="16.5" hidden="1" thickBot="1">
      <c r="A193" s="4">
        <v>190</v>
      </c>
      <c r="B193" s="5"/>
      <c r="C193" s="14"/>
      <c r="D193" s="14"/>
      <c r="E193" s="6"/>
      <c r="F193" s="7"/>
      <c r="G193" s="8"/>
      <c r="H193" s="9"/>
      <c r="I193" s="9"/>
      <c r="J193" s="10"/>
      <c r="K193" s="11">
        <f>(IF(OR($B193=0,$C193=0,$D193=0),0,IF(OR($E193=0,($G193+$F193=0),$H193=0),0,MIN((VLOOKUP($E193,#REF!,3,0))*(IF($E193=6,$I193,$H193))*((MIN((VLOOKUP($E193,#REF!,5,0)),(IF($E193=6,$H193,$I193))))),MIN((VLOOKUP($E193,#REF!,3,0)),($F193+$G193))*(IF($E193=6,$I193,((MIN((VLOOKUP($E193,#REF!,5,0)),$I193)))))))))*$J193</f>
        <v>0</v>
      </c>
      <c r="L193" s="12">
        <f t="shared" si="4"/>
        <v>0</v>
      </c>
      <c r="M193" s="13">
        <f t="shared" si="5"/>
        <v>0</v>
      </c>
    </row>
    <row r="194" spans="1:13" ht="16.5" hidden="1" thickBot="1">
      <c r="A194" s="4">
        <v>191</v>
      </c>
      <c r="B194" s="5"/>
      <c r="C194" s="14"/>
      <c r="D194" s="14"/>
      <c r="E194" s="6"/>
      <c r="F194" s="7"/>
      <c r="G194" s="8"/>
      <c r="H194" s="9"/>
      <c r="I194" s="9"/>
      <c r="J194" s="10"/>
      <c r="K194" s="11">
        <f>(IF(OR($B194=0,$C194=0,$D194=0),0,IF(OR($E194=0,($G194+$F194=0),$H194=0),0,MIN((VLOOKUP($E194,#REF!,3,0))*(IF($E194=6,$I194,$H194))*((MIN((VLOOKUP($E194,#REF!,5,0)),(IF($E194=6,$H194,$I194))))),MIN((VLOOKUP($E194,#REF!,3,0)),($F194+$G194))*(IF($E194=6,$I194,((MIN((VLOOKUP($E194,#REF!,5,0)),$I194)))))))))*$J194</f>
        <v>0</v>
      </c>
      <c r="L194" s="12">
        <f t="shared" si="4"/>
        <v>0</v>
      </c>
      <c r="M194" s="13">
        <f t="shared" si="5"/>
        <v>0</v>
      </c>
    </row>
    <row r="195" spans="1:13" ht="16.5" hidden="1" thickBot="1">
      <c r="A195" s="4">
        <v>192</v>
      </c>
      <c r="B195" s="5"/>
      <c r="C195" s="14"/>
      <c r="D195" s="14"/>
      <c r="E195" s="6"/>
      <c r="F195" s="7"/>
      <c r="G195" s="8"/>
      <c r="H195" s="9"/>
      <c r="I195" s="9"/>
      <c r="J195" s="10"/>
      <c r="K195" s="11">
        <f>(IF(OR($B195=0,$C195=0,$D195=0),0,IF(OR($E195=0,($G195+$F195=0),$H195=0),0,MIN((VLOOKUP($E195,#REF!,3,0))*(IF($E195=6,$I195,$H195))*((MIN((VLOOKUP($E195,#REF!,5,0)),(IF($E195=6,$H195,$I195))))),MIN((VLOOKUP($E195,#REF!,3,0)),($F195+$G195))*(IF($E195=6,$I195,((MIN((VLOOKUP($E195,#REF!,5,0)),$I195)))))))))*$J195</f>
        <v>0</v>
      </c>
      <c r="L195" s="12">
        <f t="shared" si="4"/>
        <v>0</v>
      </c>
      <c r="M195" s="13">
        <f t="shared" si="5"/>
        <v>0</v>
      </c>
    </row>
    <row r="196" spans="1:13" ht="16.5" hidden="1" thickBot="1">
      <c r="A196" s="4">
        <v>193</v>
      </c>
      <c r="B196" s="5"/>
      <c r="C196" s="14"/>
      <c r="D196" s="14"/>
      <c r="E196" s="6"/>
      <c r="F196" s="7"/>
      <c r="G196" s="8"/>
      <c r="H196" s="9"/>
      <c r="I196" s="9"/>
      <c r="J196" s="10"/>
      <c r="K196" s="11">
        <f>(IF(OR($B196=0,$C196=0,$D196=0),0,IF(OR($E196=0,($G196+$F196=0),$H196=0),0,MIN((VLOOKUP($E196,#REF!,3,0))*(IF($E196=6,$I196,$H196))*((MIN((VLOOKUP($E196,#REF!,5,0)),(IF($E196=6,$H196,$I196))))),MIN((VLOOKUP($E196,#REF!,3,0)),($F196+$G196))*(IF($E196=6,$I196,((MIN((VLOOKUP($E196,#REF!,5,0)),$I196)))))))))*$J196</f>
        <v>0</v>
      </c>
      <c r="L196" s="12">
        <f t="shared" si="4"/>
        <v>0</v>
      </c>
      <c r="M196" s="13">
        <f t="shared" si="5"/>
        <v>0</v>
      </c>
    </row>
    <row r="197" spans="1:13" ht="16.5" hidden="1" thickBot="1">
      <c r="A197" s="4">
        <v>194</v>
      </c>
      <c r="B197" s="5"/>
      <c r="C197" s="14"/>
      <c r="D197" s="14"/>
      <c r="E197" s="6"/>
      <c r="F197" s="7"/>
      <c r="G197" s="8"/>
      <c r="H197" s="9"/>
      <c r="I197" s="9"/>
      <c r="J197" s="10"/>
      <c r="K197" s="11">
        <f>(IF(OR($B197=0,$C197=0,$D197=0),0,IF(OR($E197=0,($G197+$F197=0),$H197=0),0,MIN((VLOOKUP($E197,#REF!,3,0))*(IF($E197=6,$I197,$H197))*((MIN((VLOOKUP($E197,#REF!,5,0)),(IF($E197=6,$H197,$I197))))),MIN((VLOOKUP($E197,#REF!,3,0)),($F197+$G197))*(IF($E197=6,$I197,((MIN((VLOOKUP($E197,#REF!,5,0)),$I197)))))))))*$J197</f>
        <v>0</v>
      </c>
      <c r="L197" s="12">
        <f t="shared" ref="L197:L223" si="6">J197*I197*H197/12</f>
        <v>0</v>
      </c>
      <c r="M197" s="13">
        <f t="shared" ref="M197:M223" si="7">(F197+G197)*J197</f>
        <v>0</v>
      </c>
    </row>
    <row r="198" spans="1:13" ht="16.5" hidden="1" thickBot="1">
      <c r="A198" s="4">
        <v>195</v>
      </c>
      <c r="B198" s="5"/>
      <c r="C198" s="14"/>
      <c r="D198" s="14"/>
      <c r="E198" s="6"/>
      <c r="F198" s="7"/>
      <c r="G198" s="8"/>
      <c r="H198" s="9"/>
      <c r="I198" s="9"/>
      <c r="J198" s="10"/>
      <c r="K198" s="11">
        <f>(IF(OR($B198=0,$C198=0,$D198=0),0,IF(OR($E198=0,($G198+$F198=0),$H198=0),0,MIN((VLOOKUP($E198,#REF!,3,0))*(IF($E198=6,$I198,$H198))*((MIN((VLOOKUP($E198,#REF!,5,0)),(IF($E198=6,$H198,$I198))))),MIN((VLOOKUP($E198,#REF!,3,0)),($F198+$G198))*(IF($E198=6,$I198,((MIN((VLOOKUP($E198,#REF!,5,0)),$I198)))))))))*$J198</f>
        <v>0</v>
      </c>
      <c r="L198" s="12">
        <f t="shared" si="6"/>
        <v>0</v>
      </c>
      <c r="M198" s="13">
        <f t="shared" si="7"/>
        <v>0</v>
      </c>
    </row>
    <row r="199" spans="1:13" ht="16.5" hidden="1" thickBot="1">
      <c r="A199" s="4">
        <v>196</v>
      </c>
      <c r="B199" s="5"/>
      <c r="C199" s="14"/>
      <c r="D199" s="14"/>
      <c r="E199" s="6"/>
      <c r="F199" s="7"/>
      <c r="G199" s="8"/>
      <c r="H199" s="9"/>
      <c r="I199" s="9"/>
      <c r="J199" s="10"/>
      <c r="K199" s="11">
        <f>(IF(OR($B199=0,$C199=0,$D199=0),0,IF(OR($E199=0,($G199+$F199=0),$H199=0),0,MIN((VLOOKUP($E199,#REF!,3,0))*(IF($E199=6,$I199,$H199))*((MIN((VLOOKUP($E199,#REF!,5,0)),(IF($E199=6,$H199,$I199))))),MIN((VLOOKUP($E199,#REF!,3,0)),($F199+$G199))*(IF($E199=6,$I199,((MIN((VLOOKUP($E199,#REF!,5,0)),$I199)))))))))*$J199</f>
        <v>0</v>
      </c>
      <c r="L199" s="12">
        <f t="shared" si="6"/>
        <v>0</v>
      </c>
      <c r="M199" s="13">
        <f t="shared" si="7"/>
        <v>0</v>
      </c>
    </row>
    <row r="200" spans="1:13" ht="16.5" hidden="1" thickBot="1">
      <c r="A200" s="4">
        <v>197</v>
      </c>
      <c r="B200" s="5"/>
      <c r="C200" s="14"/>
      <c r="D200" s="14"/>
      <c r="E200" s="6"/>
      <c r="F200" s="7"/>
      <c r="G200" s="8"/>
      <c r="H200" s="9"/>
      <c r="I200" s="9"/>
      <c r="J200" s="10"/>
      <c r="K200" s="11">
        <f>(IF(OR($B200=0,$C200=0,$D200=0),0,IF(OR($E200=0,($G200+$F200=0),$H200=0),0,MIN((VLOOKUP($E200,#REF!,3,0))*(IF($E200=6,$I200,$H200))*((MIN((VLOOKUP($E200,#REF!,5,0)),(IF($E200=6,$H200,$I200))))),MIN((VLOOKUP($E200,#REF!,3,0)),($F200+$G200))*(IF($E200=6,$I200,((MIN((VLOOKUP($E200,#REF!,5,0)),$I200)))))))))*$J200</f>
        <v>0</v>
      </c>
      <c r="L200" s="12">
        <f t="shared" si="6"/>
        <v>0</v>
      </c>
      <c r="M200" s="13">
        <f t="shared" si="7"/>
        <v>0</v>
      </c>
    </row>
    <row r="201" spans="1:13" ht="16.5" hidden="1" thickBot="1">
      <c r="A201" s="4">
        <v>198</v>
      </c>
      <c r="B201" s="5"/>
      <c r="C201" s="14"/>
      <c r="D201" s="14"/>
      <c r="E201" s="6"/>
      <c r="F201" s="7"/>
      <c r="G201" s="8"/>
      <c r="H201" s="9"/>
      <c r="I201" s="9"/>
      <c r="J201" s="10"/>
      <c r="K201" s="11">
        <f>(IF(OR($B201=0,$C201=0,$D201=0),0,IF(OR($E201=0,($G201+$F201=0),$H201=0),0,MIN((VLOOKUP($E201,#REF!,3,0))*(IF($E201=6,$I201,$H201))*((MIN((VLOOKUP($E201,#REF!,5,0)),(IF($E201=6,$H201,$I201))))),MIN((VLOOKUP($E201,#REF!,3,0)),($F201+$G201))*(IF($E201=6,$I201,((MIN((VLOOKUP($E201,#REF!,5,0)),$I201)))))))))*$J201</f>
        <v>0</v>
      </c>
      <c r="L201" s="12">
        <f t="shared" si="6"/>
        <v>0</v>
      </c>
      <c r="M201" s="13">
        <f t="shared" si="7"/>
        <v>0</v>
      </c>
    </row>
    <row r="202" spans="1:13" ht="16.5" hidden="1" thickBot="1">
      <c r="A202" s="4">
        <v>199</v>
      </c>
      <c r="B202" s="5"/>
      <c r="C202" s="14"/>
      <c r="D202" s="14"/>
      <c r="E202" s="6"/>
      <c r="F202" s="7"/>
      <c r="G202" s="8"/>
      <c r="H202" s="9"/>
      <c r="I202" s="9"/>
      <c r="J202" s="10"/>
      <c r="K202" s="11">
        <f>(IF(OR($B202=0,$C202=0,$D202=0),0,IF(OR($E202=0,($G202+$F202=0),$H202=0),0,MIN((VLOOKUP($E202,#REF!,3,0))*(IF($E202=6,$I202,$H202))*((MIN((VLOOKUP($E202,#REF!,5,0)),(IF($E202=6,$H202,$I202))))),MIN((VLOOKUP($E202,#REF!,3,0)),($F202+$G202))*(IF($E202=6,$I202,((MIN((VLOOKUP($E202,#REF!,5,0)),$I202)))))))))*$J202</f>
        <v>0</v>
      </c>
      <c r="L202" s="12">
        <f t="shared" si="6"/>
        <v>0</v>
      </c>
      <c r="M202" s="13">
        <f t="shared" si="7"/>
        <v>0</v>
      </c>
    </row>
    <row r="203" spans="1:13" ht="16.5" hidden="1" thickBot="1">
      <c r="A203" s="4">
        <v>200</v>
      </c>
      <c r="B203" s="5"/>
      <c r="C203" s="14"/>
      <c r="D203" s="14"/>
      <c r="E203" s="6"/>
      <c r="F203" s="7"/>
      <c r="G203" s="8"/>
      <c r="H203" s="9"/>
      <c r="I203" s="9"/>
      <c r="J203" s="10"/>
      <c r="K203" s="11">
        <f>(IF(OR($B203=0,$C203=0,$D203=0),0,IF(OR($E203=0,($G203+$F203=0),$H203=0),0,MIN((VLOOKUP($E203,#REF!,3,0))*(IF($E203=6,$I203,$H203))*((MIN((VLOOKUP($E203,#REF!,5,0)),(IF($E203=6,$H203,$I203))))),MIN((VLOOKUP($E203,#REF!,3,0)),($F203+$G203))*(IF($E203=6,$I203,((MIN((VLOOKUP($E203,#REF!,5,0)),$I203)))))))))*$J203</f>
        <v>0</v>
      </c>
      <c r="L203" s="12">
        <f t="shared" si="6"/>
        <v>0</v>
      </c>
      <c r="M203" s="13">
        <f t="shared" si="7"/>
        <v>0</v>
      </c>
    </row>
    <row r="204" spans="1:13" ht="16.5" hidden="1" thickBot="1">
      <c r="A204" s="4">
        <v>201</v>
      </c>
      <c r="B204" s="5"/>
      <c r="C204" s="14"/>
      <c r="D204" s="14"/>
      <c r="E204" s="6"/>
      <c r="F204" s="7"/>
      <c r="G204" s="8"/>
      <c r="H204" s="9"/>
      <c r="I204" s="9"/>
      <c r="J204" s="10"/>
      <c r="K204" s="11">
        <f>(IF(OR($B204=0,$C204=0,$D204=0),0,IF(OR($E204=0,($G204+$F204=0),$H204=0),0,MIN((VLOOKUP($E204,#REF!,3,0))*(IF($E204=6,$I204,$H204))*((MIN((VLOOKUP($E204,#REF!,5,0)),(IF($E204=6,$H204,$I204))))),MIN((VLOOKUP($E204,#REF!,3,0)),($F204+$G204))*(IF($E204=6,$I204,((MIN((VLOOKUP($E204,#REF!,5,0)),$I204)))))))))*$J204</f>
        <v>0</v>
      </c>
      <c r="L204" s="12">
        <f t="shared" si="6"/>
        <v>0</v>
      </c>
      <c r="M204" s="13">
        <f t="shared" si="7"/>
        <v>0</v>
      </c>
    </row>
    <row r="205" spans="1:13" ht="16.5" hidden="1" thickBot="1">
      <c r="A205" s="4">
        <v>202</v>
      </c>
      <c r="B205" s="5"/>
      <c r="C205" s="14"/>
      <c r="D205" s="14"/>
      <c r="E205" s="6"/>
      <c r="F205" s="7"/>
      <c r="G205" s="8"/>
      <c r="H205" s="9"/>
      <c r="I205" s="9"/>
      <c r="J205" s="10"/>
      <c r="K205" s="11">
        <f>(IF(OR($B205=0,$C205=0,$D205=0),0,IF(OR($E205=0,($G205+$F205=0),$H205=0),0,MIN((VLOOKUP($E205,#REF!,3,0))*(IF($E205=6,$I205,$H205))*((MIN((VLOOKUP($E205,#REF!,5,0)),(IF($E205=6,$H205,$I205))))),MIN((VLOOKUP($E205,#REF!,3,0)),($F205+$G205))*(IF($E205=6,$I205,((MIN((VLOOKUP($E205,#REF!,5,0)),$I205)))))))))*$J205</f>
        <v>0</v>
      </c>
      <c r="L205" s="12">
        <f t="shared" si="6"/>
        <v>0</v>
      </c>
      <c r="M205" s="13">
        <f t="shared" si="7"/>
        <v>0</v>
      </c>
    </row>
    <row r="206" spans="1:13" ht="16.5" hidden="1" thickBot="1">
      <c r="A206" s="4">
        <v>203</v>
      </c>
      <c r="B206" s="5"/>
      <c r="C206" s="14"/>
      <c r="D206" s="14"/>
      <c r="E206" s="6"/>
      <c r="F206" s="7"/>
      <c r="G206" s="8"/>
      <c r="H206" s="9"/>
      <c r="I206" s="9"/>
      <c r="J206" s="10"/>
      <c r="K206" s="11">
        <f>(IF(OR($B206=0,$C206=0,$D206=0),0,IF(OR($E206=0,($G206+$F206=0),$H206=0),0,MIN((VLOOKUP($E206,#REF!,3,0))*(IF($E206=6,$I206,$H206))*((MIN((VLOOKUP($E206,#REF!,5,0)),(IF($E206=6,$H206,$I206))))),MIN((VLOOKUP($E206,#REF!,3,0)),($F206+$G206))*(IF($E206=6,$I206,((MIN((VLOOKUP($E206,#REF!,5,0)),$I206)))))))))*$J206</f>
        <v>0</v>
      </c>
      <c r="L206" s="12">
        <f t="shared" si="6"/>
        <v>0</v>
      </c>
      <c r="M206" s="13">
        <f t="shared" si="7"/>
        <v>0</v>
      </c>
    </row>
    <row r="207" spans="1:13" ht="16.5" hidden="1" thickBot="1">
      <c r="A207" s="4">
        <v>204</v>
      </c>
      <c r="B207" s="5"/>
      <c r="C207" s="14"/>
      <c r="D207" s="14"/>
      <c r="E207" s="6"/>
      <c r="F207" s="7"/>
      <c r="G207" s="8"/>
      <c r="H207" s="9"/>
      <c r="I207" s="9"/>
      <c r="J207" s="10"/>
      <c r="K207" s="11">
        <f>(IF(OR($B207=0,$C207=0,$D207=0),0,IF(OR($E207=0,($G207+$F207=0),$H207=0),0,MIN((VLOOKUP($E207,#REF!,3,0))*(IF($E207=6,$I207,$H207))*((MIN((VLOOKUP($E207,#REF!,5,0)),(IF($E207=6,$H207,$I207))))),MIN((VLOOKUP($E207,#REF!,3,0)),($F207+$G207))*(IF($E207=6,$I207,((MIN((VLOOKUP($E207,#REF!,5,0)),$I207)))))))))*$J207</f>
        <v>0</v>
      </c>
      <c r="L207" s="12">
        <f t="shared" si="6"/>
        <v>0</v>
      </c>
      <c r="M207" s="13">
        <f t="shared" si="7"/>
        <v>0</v>
      </c>
    </row>
    <row r="208" spans="1:13" ht="16.5" hidden="1" thickBot="1">
      <c r="A208" s="4">
        <v>205</v>
      </c>
      <c r="B208" s="5"/>
      <c r="C208" s="14"/>
      <c r="D208" s="14"/>
      <c r="E208" s="6"/>
      <c r="F208" s="7"/>
      <c r="G208" s="8"/>
      <c r="H208" s="9"/>
      <c r="I208" s="9"/>
      <c r="J208" s="10"/>
      <c r="K208" s="11">
        <f>(IF(OR($B208=0,$C208=0,$D208=0),0,IF(OR($E208=0,($G208+$F208=0),$H208=0),0,MIN((VLOOKUP($E208,#REF!,3,0))*(IF($E208=6,$I208,$H208))*((MIN((VLOOKUP($E208,#REF!,5,0)),(IF($E208=6,$H208,$I208))))),MIN((VLOOKUP($E208,#REF!,3,0)),($F208+$G208))*(IF($E208=6,$I208,((MIN((VLOOKUP($E208,#REF!,5,0)),$I208)))))))))*$J208</f>
        <v>0</v>
      </c>
      <c r="L208" s="12">
        <f t="shared" si="6"/>
        <v>0</v>
      </c>
      <c r="M208" s="13">
        <f t="shared" si="7"/>
        <v>0</v>
      </c>
    </row>
    <row r="209" spans="1:13" ht="16.5" hidden="1" thickBot="1">
      <c r="A209" s="4">
        <v>206</v>
      </c>
      <c r="B209" s="5"/>
      <c r="C209" s="14"/>
      <c r="D209" s="14"/>
      <c r="E209" s="6"/>
      <c r="F209" s="7"/>
      <c r="G209" s="8"/>
      <c r="H209" s="9"/>
      <c r="I209" s="9"/>
      <c r="J209" s="10"/>
      <c r="K209" s="11">
        <f>(IF(OR($B209=0,$C209=0,$D209=0),0,IF(OR($E209=0,($G209+$F209=0),$H209=0),0,MIN((VLOOKUP($E209,#REF!,3,0))*(IF($E209=6,$I209,$H209))*((MIN((VLOOKUP($E209,#REF!,5,0)),(IF($E209=6,$H209,$I209))))),MIN((VLOOKUP($E209,#REF!,3,0)),($F209+$G209))*(IF($E209=6,$I209,((MIN((VLOOKUP($E209,#REF!,5,0)),$I209)))))))))*$J209</f>
        <v>0</v>
      </c>
      <c r="L209" s="12">
        <f t="shared" si="6"/>
        <v>0</v>
      </c>
      <c r="M209" s="13">
        <f t="shared" si="7"/>
        <v>0</v>
      </c>
    </row>
    <row r="210" spans="1:13" ht="16.5" hidden="1" thickBot="1">
      <c r="A210" s="4">
        <v>207</v>
      </c>
      <c r="B210" s="5"/>
      <c r="C210" s="14"/>
      <c r="D210" s="14"/>
      <c r="E210" s="6"/>
      <c r="F210" s="7"/>
      <c r="G210" s="8"/>
      <c r="H210" s="9"/>
      <c r="I210" s="9"/>
      <c r="J210" s="10"/>
      <c r="K210" s="11">
        <f>(IF(OR($B210=0,$C210=0,$D210=0),0,IF(OR($E210=0,($G210+$F210=0),$H210=0),0,MIN((VLOOKUP($E210,#REF!,3,0))*(IF($E210=6,$I210,$H210))*((MIN((VLOOKUP($E210,#REF!,5,0)),(IF($E210=6,$H210,$I210))))),MIN((VLOOKUP($E210,#REF!,3,0)),($F210+$G210))*(IF($E210=6,$I210,((MIN((VLOOKUP($E210,#REF!,5,0)),$I210)))))))))*$J210</f>
        <v>0</v>
      </c>
      <c r="L210" s="12">
        <f t="shared" si="6"/>
        <v>0</v>
      </c>
      <c r="M210" s="13">
        <f t="shared" si="7"/>
        <v>0</v>
      </c>
    </row>
    <row r="211" spans="1:13" ht="16.5" hidden="1" thickBot="1">
      <c r="A211" s="4">
        <v>208</v>
      </c>
      <c r="B211" s="5"/>
      <c r="C211" s="14"/>
      <c r="D211" s="14"/>
      <c r="E211" s="6"/>
      <c r="F211" s="7"/>
      <c r="G211" s="8"/>
      <c r="H211" s="9"/>
      <c r="I211" s="9"/>
      <c r="J211" s="10"/>
      <c r="K211" s="11">
        <f>(IF(OR($B211=0,$C211=0,$D211=0),0,IF(OR($E211=0,($G211+$F211=0),$H211=0),0,MIN((VLOOKUP($E211,#REF!,3,0))*(IF($E211=6,$I211,$H211))*((MIN((VLOOKUP($E211,#REF!,5,0)),(IF($E211=6,$H211,$I211))))),MIN((VLOOKUP($E211,#REF!,3,0)),($F211+$G211))*(IF($E211=6,$I211,((MIN((VLOOKUP($E211,#REF!,5,0)),$I211)))))))))*$J211</f>
        <v>0</v>
      </c>
      <c r="L211" s="12">
        <f t="shared" si="6"/>
        <v>0</v>
      </c>
      <c r="M211" s="13">
        <f t="shared" si="7"/>
        <v>0</v>
      </c>
    </row>
    <row r="212" spans="1:13" ht="16.5" hidden="1" thickBot="1">
      <c r="A212" s="4">
        <v>209</v>
      </c>
      <c r="B212" s="5"/>
      <c r="C212" s="14"/>
      <c r="D212" s="14"/>
      <c r="E212" s="6"/>
      <c r="F212" s="7"/>
      <c r="G212" s="8"/>
      <c r="H212" s="9"/>
      <c r="I212" s="9"/>
      <c r="J212" s="10"/>
      <c r="K212" s="11">
        <f>(IF(OR($B212=0,$C212=0,$D212=0),0,IF(OR($E212=0,($G212+$F212=0),$H212=0),0,MIN((VLOOKUP($E212,#REF!,3,0))*(IF($E212=6,$I212,$H212))*((MIN((VLOOKUP($E212,#REF!,5,0)),(IF($E212=6,$H212,$I212))))),MIN((VLOOKUP($E212,#REF!,3,0)),($F212+$G212))*(IF($E212=6,$I212,((MIN((VLOOKUP($E212,#REF!,5,0)),$I212)))))))))*$J212</f>
        <v>0</v>
      </c>
      <c r="L212" s="12">
        <f t="shared" si="6"/>
        <v>0</v>
      </c>
      <c r="M212" s="13">
        <f t="shared" si="7"/>
        <v>0</v>
      </c>
    </row>
    <row r="213" spans="1:13" ht="16.5" hidden="1" thickBot="1">
      <c r="A213" s="4">
        <v>210</v>
      </c>
      <c r="B213" s="5"/>
      <c r="C213" s="14"/>
      <c r="D213" s="14"/>
      <c r="E213" s="6"/>
      <c r="F213" s="7"/>
      <c r="G213" s="8"/>
      <c r="H213" s="9"/>
      <c r="I213" s="9"/>
      <c r="J213" s="10"/>
      <c r="K213" s="11">
        <f>(IF(OR($B213=0,$C213=0,$D213=0),0,IF(OR($E213=0,($G213+$F213=0),$H213=0),0,MIN((VLOOKUP($E213,#REF!,3,0))*(IF($E213=6,$I213,$H213))*((MIN((VLOOKUP($E213,#REF!,5,0)),(IF($E213=6,$H213,$I213))))),MIN((VLOOKUP($E213,#REF!,3,0)),($F213+$G213))*(IF($E213=6,$I213,((MIN((VLOOKUP($E213,#REF!,5,0)),$I213)))))))))*$J213</f>
        <v>0</v>
      </c>
      <c r="L213" s="12">
        <f t="shared" si="6"/>
        <v>0</v>
      </c>
      <c r="M213" s="13">
        <f t="shared" si="7"/>
        <v>0</v>
      </c>
    </row>
    <row r="214" spans="1:13" ht="16.5" hidden="1" thickBot="1">
      <c r="A214" s="4">
        <v>211</v>
      </c>
      <c r="B214" s="5"/>
      <c r="C214" s="14"/>
      <c r="D214" s="14"/>
      <c r="E214" s="6"/>
      <c r="F214" s="7"/>
      <c r="G214" s="8"/>
      <c r="H214" s="9"/>
      <c r="I214" s="9"/>
      <c r="J214" s="10"/>
      <c r="K214" s="11">
        <f>(IF(OR($B214=0,$C214=0,$D214=0),0,IF(OR($E214=0,($G214+$F214=0),$H214=0),0,MIN((VLOOKUP($E214,#REF!,3,0))*(IF($E214=6,$I214,$H214))*((MIN((VLOOKUP($E214,#REF!,5,0)),(IF($E214=6,$H214,$I214))))),MIN((VLOOKUP($E214,#REF!,3,0)),($F214+$G214))*(IF($E214=6,$I214,((MIN((VLOOKUP($E214,#REF!,5,0)),$I214)))))))))*$J214</f>
        <v>0</v>
      </c>
      <c r="L214" s="12">
        <f t="shared" si="6"/>
        <v>0</v>
      </c>
      <c r="M214" s="13">
        <f t="shared" si="7"/>
        <v>0</v>
      </c>
    </row>
    <row r="215" spans="1:13" ht="16.5" hidden="1" thickBot="1">
      <c r="A215" s="4">
        <v>212</v>
      </c>
      <c r="B215" s="5"/>
      <c r="C215" s="14"/>
      <c r="D215" s="14"/>
      <c r="E215" s="6"/>
      <c r="F215" s="7"/>
      <c r="G215" s="8"/>
      <c r="H215" s="9"/>
      <c r="I215" s="9"/>
      <c r="J215" s="10"/>
      <c r="K215" s="11">
        <f>(IF(OR($B215=0,$C215=0,$D215=0),0,IF(OR($E215=0,($G215+$F215=0),$H215=0),0,MIN((VLOOKUP($E215,#REF!,3,0))*(IF($E215=6,$I215,$H215))*((MIN((VLOOKUP($E215,#REF!,5,0)),(IF($E215=6,$H215,$I215))))),MIN((VLOOKUP($E215,#REF!,3,0)),($F215+$G215))*(IF($E215=6,$I215,((MIN((VLOOKUP($E215,#REF!,5,0)),$I215)))))))))*$J215</f>
        <v>0</v>
      </c>
      <c r="L215" s="12">
        <f t="shared" si="6"/>
        <v>0</v>
      </c>
      <c r="M215" s="13">
        <f t="shared" si="7"/>
        <v>0</v>
      </c>
    </row>
    <row r="216" spans="1:13" ht="16.5" hidden="1" thickBot="1">
      <c r="A216" s="4">
        <v>213</v>
      </c>
      <c r="B216" s="5"/>
      <c r="C216" s="14"/>
      <c r="D216" s="14"/>
      <c r="E216" s="6"/>
      <c r="F216" s="7"/>
      <c r="G216" s="8"/>
      <c r="H216" s="9"/>
      <c r="I216" s="9"/>
      <c r="J216" s="10"/>
      <c r="K216" s="11">
        <f>(IF(OR($B216=0,$C216=0,$D216=0),0,IF(OR($E216=0,($G216+$F216=0),$H216=0),0,MIN((VLOOKUP($E216,#REF!,3,0))*(IF($E216=6,$I216,$H216))*((MIN((VLOOKUP($E216,#REF!,5,0)),(IF($E216=6,$H216,$I216))))),MIN((VLOOKUP($E216,#REF!,3,0)),($F216+$G216))*(IF($E216=6,$I216,((MIN((VLOOKUP($E216,#REF!,5,0)),$I216)))))))))*$J216</f>
        <v>0</v>
      </c>
      <c r="L216" s="12">
        <f t="shared" si="6"/>
        <v>0</v>
      </c>
      <c r="M216" s="13">
        <f t="shared" si="7"/>
        <v>0</v>
      </c>
    </row>
    <row r="217" spans="1:13" ht="16.5" hidden="1" thickBot="1">
      <c r="A217" s="4">
        <v>214</v>
      </c>
      <c r="B217" s="5"/>
      <c r="C217" s="14"/>
      <c r="D217" s="14"/>
      <c r="E217" s="6"/>
      <c r="F217" s="7"/>
      <c r="G217" s="8"/>
      <c r="H217" s="9"/>
      <c r="I217" s="9"/>
      <c r="J217" s="10"/>
      <c r="K217" s="11">
        <f>(IF(OR($B217=0,$C217=0,$D217=0),0,IF(OR($E217=0,($G217+$F217=0),$H217=0),0,MIN((VLOOKUP($E217,#REF!,3,0))*(IF($E217=6,$I217,$H217))*((MIN((VLOOKUP($E217,#REF!,5,0)),(IF($E217=6,$H217,$I217))))),MIN((VLOOKUP($E217,#REF!,3,0)),($F217+$G217))*(IF($E217=6,$I217,((MIN((VLOOKUP($E217,#REF!,5,0)),$I217)))))))))*$J217</f>
        <v>0</v>
      </c>
      <c r="L217" s="12">
        <f t="shared" si="6"/>
        <v>0</v>
      </c>
      <c r="M217" s="13">
        <f t="shared" si="7"/>
        <v>0</v>
      </c>
    </row>
    <row r="218" spans="1:13" ht="16.5" hidden="1" thickBot="1">
      <c r="A218" s="4">
        <v>215</v>
      </c>
      <c r="B218" s="5"/>
      <c r="C218" s="14"/>
      <c r="D218" s="14"/>
      <c r="E218" s="6"/>
      <c r="F218" s="7"/>
      <c r="G218" s="8"/>
      <c r="H218" s="9"/>
      <c r="I218" s="9"/>
      <c r="J218" s="10"/>
      <c r="K218" s="11">
        <f>(IF(OR($B218=0,$C218=0,$D218=0),0,IF(OR($E218=0,($G218+$F218=0),$H218=0),0,MIN((VLOOKUP($E218,#REF!,3,0))*(IF($E218=6,$I218,$H218))*((MIN((VLOOKUP($E218,#REF!,5,0)),(IF($E218=6,$H218,$I218))))),MIN((VLOOKUP($E218,#REF!,3,0)),($F218+$G218))*(IF($E218=6,$I218,((MIN((VLOOKUP($E218,#REF!,5,0)),$I218)))))))))*$J218</f>
        <v>0</v>
      </c>
      <c r="L218" s="12">
        <f t="shared" si="6"/>
        <v>0</v>
      </c>
      <c r="M218" s="13">
        <f t="shared" si="7"/>
        <v>0</v>
      </c>
    </row>
    <row r="219" spans="1:13" ht="16.5" hidden="1" thickBot="1">
      <c r="A219" s="4">
        <v>216</v>
      </c>
      <c r="B219" s="5"/>
      <c r="C219" s="14"/>
      <c r="D219" s="14"/>
      <c r="E219" s="6"/>
      <c r="F219" s="7"/>
      <c r="G219" s="8"/>
      <c r="H219" s="9"/>
      <c r="I219" s="9"/>
      <c r="J219" s="10"/>
      <c r="K219" s="11">
        <f>(IF(OR($B219=0,$C219=0,$D219=0),0,IF(OR($E219=0,($G219+$F219=0),$H219=0),0,MIN((VLOOKUP($E219,#REF!,3,0))*(IF($E219=6,$I219,$H219))*((MIN((VLOOKUP($E219,#REF!,5,0)),(IF($E219=6,$H219,$I219))))),MIN((VLOOKUP($E219,#REF!,3,0)),($F219+$G219))*(IF($E219=6,$I219,((MIN((VLOOKUP($E219,#REF!,5,0)),$I219)))))))))*$J219</f>
        <v>0</v>
      </c>
      <c r="L219" s="12">
        <f t="shared" si="6"/>
        <v>0</v>
      </c>
      <c r="M219" s="13">
        <f t="shared" si="7"/>
        <v>0</v>
      </c>
    </row>
    <row r="220" spans="1:13" ht="16.5" hidden="1" thickBot="1">
      <c r="A220" s="4">
        <v>217</v>
      </c>
      <c r="B220" s="5"/>
      <c r="C220" s="14"/>
      <c r="D220" s="14"/>
      <c r="E220" s="6"/>
      <c r="F220" s="7"/>
      <c r="G220" s="8"/>
      <c r="H220" s="9"/>
      <c r="I220" s="9"/>
      <c r="J220" s="10"/>
      <c r="K220" s="11">
        <f>(IF(OR($B220=0,$C220=0,$D220=0),0,IF(OR($E220=0,($G220+$F220=0),$H220=0),0,MIN((VLOOKUP($E220,#REF!,3,0))*(IF($E220=6,$I220,$H220))*((MIN((VLOOKUP($E220,#REF!,5,0)),(IF($E220=6,$H220,$I220))))),MIN((VLOOKUP($E220,#REF!,3,0)),($F220+$G220))*(IF($E220=6,$I220,((MIN((VLOOKUP($E220,#REF!,5,0)),$I220)))))))))*$J220</f>
        <v>0</v>
      </c>
      <c r="L220" s="12">
        <f t="shared" si="6"/>
        <v>0</v>
      </c>
      <c r="M220" s="13">
        <f t="shared" si="7"/>
        <v>0</v>
      </c>
    </row>
    <row r="221" spans="1:13" ht="16.5" hidden="1" thickBot="1">
      <c r="A221" s="4">
        <v>218</v>
      </c>
      <c r="B221" s="5"/>
      <c r="C221" s="14"/>
      <c r="D221" s="14"/>
      <c r="E221" s="6"/>
      <c r="F221" s="7"/>
      <c r="G221" s="8"/>
      <c r="H221" s="9"/>
      <c r="I221" s="9"/>
      <c r="J221" s="10"/>
      <c r="K221" s="11">
        <f>(IF(OR($B221=0,$C221=0,$D221=0),0,IF(OR($E221=0,($G221+$F221=0),$H221=0),0,MIN((VLOOKUP($E221,#REF!,3,0))*(IF($E221=6,$I221,$H221))*((MIN((VLOOKUP($E221,#REF!,5,0)),(IF($E221=6,$H221,$I221))))),MIN((VLOOKUP($E221,#REF!,3,0)),($F221+$G221))*(IF($E221=6,$I221,((MIN((VLOOKUP($E221,#REF!,5,0)),$I221)))))))))*$J221</f>
        <v>0</v>
      </c>
      <c r="L221" s="12">
        <f t="shared" si="6"/>
        <v>0</v>
      </c>
      <c r="M221" s="13">
        <f t="shared" si="7"/>
        <v>0</v>
      </c>
    </row>
    <row r="222" spans="1:13" ht="16.5" hidden="1" thickBot="1">
      <c r="A222" s="4">
        <v>219</v>
      </c>
      <c r="B222" s="5"/>
      <c r="C222" s="14"/>
      <c r="D222" s="14"/>
      <c r="E222" s="6"/>
      <c r="F222" s="7"/>
      <c r="G222" s="8"/>
      <c r="H222" s="9"/>
      <c r="I222" s="9"/>
      <c r="J222" s="10"/>
      <c r="K222" s="11">
        <f>(IF(OR($B222=0,$C222=0,$D222=0),0,IF(OR($E222=0,($G222+$F222=0),$H222=0),0,MIN((VLOOKUP($E222,#REF!,3,0))*(IF($E222=6,$I222,$H222))*((MIN((VLOOKUP($E222,#REF!,5,0)),(IF($E222=6,$H222,$I222))))),MIN((VLOOKUP($E222,#REF!,3,0)),($F222+$G222))*(IF($E222=6,$I222,((MIN((VLOOKUP($E222,#REF!,5,0)),$I222)))))))))*$J222</f>
        <v>0</v>
      </c>
      <c r="L222" s="12">
        <f t="shared" si="6"/>
        <v>0</v>
      </c>
      <c r="M222" s="13">
        <f t="shared" si="7"/>
        <v>0</v>
      </c>
    </row>
    <row r="223" spans="1:13" ht="16.5" hidden="1" thickBot="1">
      <c r="A223" s="15">
        <v>220</v>
      </c>
      <c r="B223" s="16"/>
      <c r="C223" s="17"/>
      <c r="D223" s="17"/>
      <c r="E223" s="6"/>
      <c r="F223" s="7"/>
      <c r="G223" s="8"/>
      <c r="H223" s="9"/>
      <c r="I223" s="9"/>
      <c r="J223" s="10"/>
      <c r="K223" s="11">
        <f>(IF(OR($B223=0,$C223=0,$D223=0),0,IF(OR($E223=0,($G223+$F223=0),$H223=0),0,MIN((VLOOKUP($E223,#REF!,3,0))*(IF($E223=6,$I223,$H223))*((MIN((VLOOKUP($E223,#REF!,5,0)),(IF($E223=6,$H223,$I223))))),MIN((VLOOKUP($E223,#REF!,3,0)),($F223+$G223))*(IF($E223=6,$I223,((MIN((VLOOKUP($E223,#REF!,5,0)),$I223)))))))))*$J223</f>
        <v>0</v>
      </c>
      <c r="L223" s="12">
        <f t="shared" si="6"/>
        <v>0</v>
      </c>
      <c r="M223" s="13">
        <f t="shared" si="7"/>
        <v>0</v>
      </c>
    </row>
    <row r="224" spans="1:13" s="43" customFormat="1" ht="15.75">
      <c r="A224" s="23"/>
      <c r="B224" s="256" t="s">
        <v>54</v>
      </c>
      <c r="C224" s="257"/>
      <c r="D224" s="258"/>
      <c r="E224" s="258"/>
      <c r="F224" s="33">
        <f>SUM(F4:F223)</f>
        <v>0</v>
      </c>
      <c r="G224" s="34">
        <f>SUM(G4:G223)</f>
        <v>0</v>
      </c>
      <c r="H224" s="34"/>
      <c r="I224" s="34"/>
      <c r="J224" s="35"/>
      <c r="K224" s="35">
        <f>SUM(K4:K223)</f>
        <v>0</v>
      </c>
      <c r="L224" s="36">
        <f>SUM(L4:L223)</f>
        <v>0</v>
      </c>
      <c r="M224" s="35">
        <f>SUM(M4:M223)</f>
        <v>0</v>
      </c>
    </row>
    <row r="225" spans="1:13" s="43" customFormat="1" ht="15.75">
      <c r="A225" s="24"/>
      <c r="B225" s="242" t="s">
        <v>55</v>
      </c>
      <c r="C225" s="243"/>
      <c r="D225" s="37"/>
      <c r="E225" s="38">
        <f>+C235</f>
        <v>0</v>
      </c>
      <c r="F225" s="39">
        <f>F224*$E$225</f>
        <v>0</v>
      </c>
      <c r="G225" s="40">
        <f>G224*$E$225</f>
        <v>0</v>
      </c>
      <c r="H225" s="40"/>
      <c r="I225" s="40"/>
      <c r="J225" s="41"/>
      <c r="K225" s="41">
        <f>K224*$E$225</f>
        <v>0</v>
      </c>
      <c r="L225" s="42"/>
      <c r="M225" s="41">
        <f>M224*$E$225</f>
        <v>0</v>
      </c>
    </row>
    <row r="230" spans="1:13">
      <c r="A230" s="18"/>
      <c r="B230" s="3"/>
      <c r="C230" s="3"/>
      <c r="D230" s="3"/>
      <c r="E230" s="3"/>
      <c r="F230" s="3"/>
      <c r="G230" s="3"/>
    </row>
  </sheetData>
  <mergeCells count="9">
    <mergeCell ref="B225:C225"/>
    <mergeCell ref="B2:E2"/>
    <mergeCell ref="F2:J2"/>
    <mergeCell ref="K2:M2"/>
    <mergeCell ref="A1:C1"/>
    <mergeCell ref="F1:G1"/>
    <mergeCell ref="H1:I1"/>
    <mergeCell ref="K1:L1"/>
    <mergeCell ref="B224:E224"/>
  </mergeCells>
  <conditionalFormatting sqref="I4:I223">
    <cfRule type="cellIs" dxfId="15" priority="4" stopIfTrue="1" operator="between">
      <formula>0.001</formula>
      <formula>0.09999</formula>
    </cfRule>
    <cfRule type="expression" dxfId="14" priority="5" stopIfTrue="1">
      <formula>OR(AND($E4=3,$I4&gt;0.500001),AND($E4=4,$I4&gt;0.7500001))</formula>
    </cfRule>
  </conditionalFormatting>
  <conditionalFormatting sqref="H4:H223">
    <cfRule type="cellIs" dxfId="13" priority="6" stopIfTrue="1" operator="between">
      <formula>0.001</formula>
      <formula>0.09999</formula>
    </cfRule>
    <cfRule type="expression" dxfId="12" priority="7" stopIfTrue="1">
      <formula>AND($E4=6,$H4&gt;0.33333)</formula>
    </cfRule>
  </conditionalFormatting>
  <conditionalFormatting sqref="J4:J223">
    <cfRule type="cellIs" dxfId="11" priority="12" stopIfTrue="1" operator="greaterThan">
      <formula>12</formula>
    </cfRule>
  </conditionalFormatting>
  <dataValidations count="5"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>
      <formula1>$C$236</formula1>
    </dataValidation>
    <dataValidation type="decimal" allowBlank="1" showInputMessage="1" showErrorMessage="1" sqref="F4:G223">
      <formula1>0</formula1>
      <formula2>999999999</formula2>
    </dataValidation>
    <dataValidation type="decimal" operator="lessThan" allowBlank="1" showInputMessage="1" showErrorMessage="1" error="חלקיות המשרה ואחוז העסקה מוגבלים ל-100% בלבד!&#10;איש סגל אקדמי במשרה מלאה באקדמיה, תוכר משרתו במו&quot;פ עד לתקרה של 33% משרה" sqref="H4:H223">
      <formula1>IF(E4=6,0.33333333,1.0000001)</formula1>
    </dataValidation>
    <dataValidation type="decimal" operator="lessThan" allowBlank="1" showInputMessage="1" showErrorMessage="1" errorTitle="עפ&quot;י נוהל הכספים 200-03:" error="אחוז התעסוקה במו&quot;פ מוגבל ל-100%.&#10;כמו כן:&#10;מנכ&quot;ל מוגבל ל-50%  (קוד שכר 3)&#10;מנכ&quot;ל בחברה שכל עיסוקה מו&quot;פ מוגבל ל-75% (קוד שכר 4)" sqref="I4:I223">
      <formula1>IF(E4=3,0.500001,IF(E4=4,0.7500001,1.00001))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&#10;&#10;קוד 1= רגיל&#10;קוד 2=  עובד חב' כ&quot;א/ חליף כ&quot;א&#10;קוד 3= מנכ&quot;ל&#10;קוד 4= מנכ&quot;ל בחברה שכל עיסוקה מו&quot;פ.&#10;קוד 5= איש סגל אקדמי בשנת שבתון&#10;קוד 6= איש סגל אקדמי&#10;קוד 7= סטודנט בעל מלגה" sqref="E4:E223">
      <formula1>#REF!</formula1>
    </dataValidation>
  </dataValidations>
  <hyperlinks>
    <hyperlink ref="E3" location="'כח אדם - שכר'!A230:A239" display="קוד שכר"/>
  </hyperlinks>
  <pageMargins left="0.7" right="0.7" top="0.75" bottom="0.75" header="0.3" footer="0.3"/>
  <pageSetup paperSize="9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E50" sqref="E50"/>
    </sheetView>
  </sheetViews>
  <sheetFormatPr defaultRowHeight="15"/>
  <cols>
    <col min="2" max="2" width="12.5703125" customWidth="1"/>
    <col min="3" max="3" width="18.28515625" customWidth="1"/>
    <col min="6" max="6" width="13.85546875" customWidth="1"/>
    <col min="7" max="7" width="11.85546875" customWidth="1"/>
  </cols>
  <sheetData>
    <row r="1" spans="1:7" ht="30.75" customHeight="1">
      <c r="A1" s="259" t="s">
        <v>23</v>
      </c>
      <c r="B1" s="260"/>
      <c r="C1" s="260"/>
      <c r="D1" s="67"/>
      <c r="E1" s="67" t="s">
        <v>57</v>
      </c>
      <c r="F1" s="68"/>
      <c r="G1" s="69"/>
    </row>
    <row r="2" spans="1:7" s="32" customFormat="1" ht="60">
      <c r="A2" s="65" t="s">
        <v>9</v>
      </c>
      <c r="B2" s="65" t="s">
        <v>58</v>
      </c>
      <c r="C2" s="70" t="s">
        <v>64</v>
      </c>
      <c r="D2" s="65" t="s">
        <v>59</v>
      </c>
      <c r="E2" s="65" t="s">
        <v>60</v>
      </c>
      <c r="F2" s="65" t="s">
        <v>61</v>
      </c>
      <c r="G2" s="66" t="s">
        <v>62</v>
      </c>
    </row>
    <row r="3" spans="1:7">
      <c r="A3" s="59">
        <v>1</v>
      </c>
      <c r="B3" s="60"/>
      <c r="C3" s="61"/>
      <c r="D3" s="62"/>
      <c r="E3" s="62"/>
      <c r="F3" s="63"/>
      <c r="G3" s="64">
        <f>E3*D3</f>
        <v>0</v>
      </c>
    </row>
    <row r="4" spans="1:7">
      <c r="A4" s="59">
        <v>2</v>
      </c>
      <c r="B4" s="60"/>
      <c r="C4" s="62"/>
      <c r="D4" s="62"/>
      <c r="E4" s="62"/>
      <c r="F4" s="63"/>
      <c r="G4" s="64">
        <f t="shared" ref="G4:G42" si="0">E4*D4</f>
        <v>0</v>
      </c>
    </row>
    <row r="5" spans="1:7">
      <c r="A5" s="59">
        <v>3</v>
      </c>
      <c r="B5" s="60"/>
      <c r="C5" s="62"/>
      <c r="D5" s="62"/>
      <c r="E5" s="62"/>
      <c r="F5" s="63"/>
      <c r="G5" s="64">
        <f t="shared" si="0"/>
        <v>0</v>
      </c>
    </row>
    <row r="6" spans="1:7">
      <c r="A6" s="59">
        <v>4</v>
      </c>
      <c r="B6" s="60"/>
      <c r="C6" s="62"/>
      <c r="D6" s="62"/>
      <c r="E6" s="62"/>
      <c r="F6" s="63"/>
      <c r="G6" s="64">
        <f t="shared" si="0"/>
        <v>0</v>
      </c>
    </row>
    <row r="7" spans="1:7">
      <c r="A7" s="59">
        <v>5</v>
      </c>
      <c r="B7" s="60"/>
      <c r="C7" s="62"/>
      <c r="D7" s="62"/>
      <c r="E7" s="62"/>
      <c r="F7" s="63"/>
      <c r="G7" s="64">
        <f t="shared" si="0"/>
        <v>0</v>
      </c>
    </row>
    <row r="8" spans="1:7">
      <c r="A8" s="59">
        <v>6</v>
      </c>
      <c r="B8" s="60"/>
      <c r="C8" s="62"/>
      <c r="D8" s="62"/>
      <c r="E8" s="62"/>
      <c r="F8" s="63"/>
      <c r="G8" s="64">
        <f t="shared" si="0"/>
        <v>0</v>
      </c>
    </row>
    <row r="9" spans="1:7">
      <c r="A9" s="59">
        <v>7</v>
      </c>
      <c r="B9" s="60"/>
      <c r="C9" s="62"/>
      <c r="D9" s="62"/>
      <c r="E9" s="62"/>
      <c r="F9" s="63"/>
      <c r="G9" s="64">
        <f t="shared" si="0"/>
        <v>0</v>
      </c>
    </row>
    <row r="10" spans="1:7">
      <c r="A10" s="59">
        <v>8</v>
      </c>
      <c r="B10" s="60"/>
      <c r="C10" s="62"/>
      <c r="D10" s="62"/>
      <c r="E10" s="62"/>
      <c r="F10" s="63"/>
      <c r="G10" s="64">
        <f t="shared" si="0"/>
        <v>0</v>
      </c>
    </row>
    <row r="11" spans="1:7">
      <c r="A11" s="59">
        <v>9</v>
      </c>
      <c r="B11" s="60"/>
      <c r="C11" s="62"/>
      <c r="D11" s="62"/>
      <c r="E11" s="62"/>
      <c r="F11" s="63"/>
      <c r="G11" s="64">
        <f t="shared" si="0"/>
        <v>0</v>
      </c>
    </row>
    <row r="12" spans="1:7" ht="15.75">
      <c r="A12" s="48">
        <v>10</v>
      </c>
      <c r="B12" s="49"/>
      <c r="C12" s="51"/>
      <c r="D12" s="51"/>
      <c r="E12" s="51"/>
      <c r="F12" s="52"/>
      <c r="G12" s="53">
        <f t="shared" si="0"/>
        <v>0</v>
      </c>
    </row>
    <row r="13" spans="1:7" ht="15.75">
      <c r="A13" s="48">
        <v>11</v>
      </c>
      <c r="B13" s="49"/>
      <c r="C13" s="51"/>
      <c r="D13" s="51"/>
      <c r="E13" s="51"/>
      <c r="F13" s="52"/>
      <c r="G13" s="53">
        <f t="shared" si="0"/>
        <v>0</v>
      </c>
    </row>
    <row r="14" spans="1:7" ht="15.75">
      <c r="A14" s="48">
        <v>12</v>
      </c>
      <c r="B14" s="49"/>
      <c r="C14" s="51"/>
      <c r="D14" s="51"/>
      <c r="E14" s="51"/>
      <c r="F14" s="52"/>
      <c r="G14" s="53">
        <f t="shared" si="0"/>
        <v>0</v>
      </c>
    </row>
    <row r="15" spans="1:7" ht="15.75">
      <c r="A15" s="48">
        <v>13</v>
      </c>
      <c r="B15" s="49"/>
      <c r="C15" s="51"/>
      <c r="D15" s="51"/>
      <c r="E15" s="51"/>
      <c r="F15" s="52"/>
      <c r="G15" s="53">
        <f t="shared" si="0"/>
        <v>0</v>
      </c>
    </row>
    <row r="16" spans="1:7" ht="15.75">
      <c r="A16" s="48">
        <v>14</v>
      </c>
      <c r="B16" s="49"/>
      <c r="C16" s="51"/>
      <c r="D16" s="51"/>
      <c r="E16" s="51"/>
      <c r="F16" s="52"/>
      <c r="G16" s="53">
        <f t="shared" si="0"/>
        <v>0</v>
      </c>
    </row>
    <row r="17" spans="1:7" ht="15.75">
      <c r="A17" s="48">
        <v>15</v>
      </c>
      <c r="B17" s="49"/>
      <c r="C17" s="51"/>
      <c r="D17" s="51"/>
      <c r="E17" s="51"/>
      <c r="F17" s="52"/>
      <c r="G17" s="53">
        <f t="shared" si="0"/>
        <v>0</v>
      </c>
    </row>
    <row r="18" spans="1:7" ht="15.75">
      <c r="A18" s="48">
        <v>16</v>
      </c>
      <c r="B18" s="49"/>
      <c r="C18" s="51"/>
      <c r="D18" s="51"/>
      <c r="E18" s="51"/>
      <c r="F18" s="52"/>
      <c r="G18" s="53">
        <f t="shared" si="0"/>
        <v>0</v>
      </c>
    </row>
    <row r="19" spans="1:7" ht="15.75">
      <c r="A19" s="48">
        <v>17</v>
      </c>
      <c r="B19" s="49"/>
      <c r="C19" s="51"/>
      <c r="D19" s="51"/>
      <c r="E19" s="51"/>
      <c r="F19" s="52"/>
      <c r="G19" s="53">
        <f t="shared" si="0"/>
        <v>0</v>
      </c>
    </row>
    <row r="20" spans="1:7" ht="15.75">
      <c r="A20" s="48">
        <v>18</v>
      </c>
      <c r="B20" s="49"/>
      <c r="C20" s="51"/>
      <c r="D20" s="51"/>
      <c r="E20" s="51"/>
      <c r="F20" s="52"/>
      <c r="G20" s="53">
        <f t="shared" si="0"/>
        <v>0</v>
      </c>
    </row>
    <row r="21" spans="1:7" ht="15.75">
      <c r="A21" s="48">
        <v>19</v>
      </c>
      <c r="B21" s="49"/>
      <c r="C21" s="51"/>
      <c r="D21" s="51"/>
      <c r="E21" s="51"/>
      <c r="F21" s="52"/>
      <c r="G21" s="53">
        <f t="shared" si="0"/>
        <v>0</v>
      </c>
    </row>
    <row r="22" spans="1:7" ht="15.75">
      <c r="A22" s="48">
        <v>20</v>
      </c>
      <c r="B22" s="49"/>
      <c r="C22" s="51"/>
      <c r="D22" s="51"/>
      <c r="E22" s="51"/>
      <c r="F22" s="52"/>
      <c r="G22" s="53">
        <f t="shared" si="0"/>
        <v>0</v>
      </c>
    </row>
    <row r="23" spans="1:7" ht="15.75">
      <c r="A23" s="48">
        <v>21</v>
      </c>
      <c r="B23" s="49"/>
      <c r="C23" s="51"/>
      <c r="D23" s="51"/>
      <c r="E23" s="51"/>
      <c r="F23" s="52"/>
      <c r="G23" s="53">
        <f t="shared" si="0"/>
        <v>0</v>
      </c>
    </row>
    <row r="24" spans="1:7" ht="15.75">
      <c r="A24" s="48">
        <v>22</v>
      </c>
      <c r="B24" s="49"/>
      <c r="C24" s="51"/>
      <c r="D24" s="51"/>
      <c r="E24" s="51"/>
      <c r="F24" s="52"/>
      <c r="G24" s="53">
        <f t="shared" si="0"/>
        <v>0</v>
      </c>
    </row>
    <row r="25" spans="1:7" ht="15.75">
      <c r="A25" s="48">
        <v>23</v>
      </c>
      <c r="B25" s="49"/>
      <c r="C25" s="51"/>
      <c r="D25" s="51"/>
      <c r="E25" s="51"/>
      <c r="F25" s="52"/>
      <c r="G25" s="53">
        <f t="shared" si="0"/>
        <v>0</v>
      </c>
    </row>
    <row r="26" spans="1:7" ht="15.75">
      <c r="A26" s="48">
        <v>24</v>
      </c>
      <c r="B26" s="49"/>
      <c r="C26" s="51"/>
      <c r="D26" s="51"/>
      <c r="E26" s="51"/>
      <c r="F26" s="52"/>
      <c r="G26" s="53">
        <f t="shared" si="0"/>
        <v>0</v>
      </c>
    </row>
    <row r="27" spans="1:7" ht="15.75">
      <c r="A27" s="48">
        <v>25</v>
      </c>
      <c r="B27" s="49"/>
      <c r="C27" s="51"/>
      <c r="D27" s="51"/>
      <c r="E27" s="51"/>
      <c r="F27" s="52"/>
      <c r="G27" s="53">
        <f t="shared" si="0"/>
        <v>0</v>
      </c>
    </row>
    <row r="28" spans="1:7" ht="15.75">
      <c r="A28" s="48">
        <v>26</v>
      </c>
      <c r="B28" s="49"/>
      <c r="C28" s="51"/>
      <c r="D28" s="51"/>
      <c r="E28" s="51"/>
      <c r="F28" s="52"/>
      <c r="G28" s="53">
        <f t="shared" si="0"/>
        <v>0</v>
      </c>
    </row>
    <row r="29" spans="1:7" ht="15.75">
      <c r="A29" s="48">
        <v>27</v>
      </c>
      <c r="B29" s="49"/>
      <c r="C29" s="51"/>
      <c r="D29" s="51"/>
      <c r="E29" s="51"/>
      <c r="F29" s="52"/>
      <c r="G29" s="53">
        <f t="shared" si="0"/>
        <v>0</v>
      </c>
    </row>
    <row r="30" spans="1:7" ht="15.75">
      <c r="A30" s="48">
        <v>28</v>
      </c>
      <c r="B30" s="49"/>
      <c r="C30" s="51"/>
      <c r="D30" s="51"/>
      <c r="E30" s="51"/>
      <c r="F30" s="52"/>
      <c r="G30" s="53">
        <f t="shared" si="0"/>
        <v>0</v>
      </c>
    </row>
    <row r="31" spans="1:7" ht="15.75">
      <c r="A31" s="48">
        <v>29</v>
      </c>
      <c r="B31" s="49"/>
      <c r="C31" s="51"/>
      <c r="D31" s="51"/>
      <c r="E31" s="51"/>
      <c r="F31" s="52"/>
      <c r="G31" s="53">
        <f t="shared" si="0"/>
        <v>0</v>
      </c>
    </row>
    <row r="32" spans="1:7" ht="15.75">
      <c r="A32" s="48">
        <v>30</v>
      </c>
      <c r="B32" s="49"/>
      <c r="C32" s="51"/>
      <c r="D32" s="51"/>
      <c r="E32" s="51"/>
      <c r="F32" s="52"/>
      <c r="G32" s="53">
        <f t="shared" si="0"/>
        <v>0</v>
      </c>
    </row>
    <row r="33" spans="1:7" ht="15.75">
      <c r="A33" s="48">
        <v>31</v>
      </c>
      <c r="B33" s="49"/>
      <c r="C33" s="51"/>
      <c r="D33" s="51"/>
      <c r="E33" s="51"/>
      <c r="F33" s="52"/>
      <c r="G33" s="53">
        <f t="shared" si="0"/>
        <v>0</v>
      </c>
    </row>
    <row r="34" spans="1:7" ht="15.75">
      <c r="A34" s="48">
        <v>32</v>
      </c>
      <c r="B34" s="49"/>
      <c r="C34" s="51"/>
      <c r="D34" s="51"/>
      <c r="E34" s="51"/>
      <c r="F34" s="52"/>
      <c r="G34" s="53">
        <f t="shared" si="0"/>
        <v>0</v>
      </c>
    </row>
    <row r="35" spans="1:7" ht="15.75">
      <c r="A35" s="48">
        <v>33</v>
      </c>
      <c r="B35" s="49"/>
      <c r="C35" s="51"/>
      <c r="D35" s="51"/>
      <c r="E35" s="51"/>
      <c r="F35" s="52"/>
      <c r="G35" s="53">
        <f t="shared" si="0"/>
        <v>0</v>
      </c>
    </row>
    <row r="36" spans="1:7" ht="15.75">
      <c r="A36" s="48">
        <v>34</v>
      </c>
      <c r="B36" s="49"/>
      <c r="C36" s="51"/>
      <c r="D36" s="51"/>
      <c r="E36" s="51"/>
      <c r="F36" s="52"/>
      <c r="G36" s="53">
        <f t="shared" si="0"/>
        <v>0</v>
      </c>
    </row>
    <row r="37" spans="1:7" ht="15.75">
      <c r="A37" s="48">
        <v>35</v>
      </c>
      <c r="B37" s="49"/>
      <c r="C37" s="51"/>
      <c r="D37" s="51"/>
      <c r="E37" s="51"/>
      <c r="F37" s="52"/>
      <c r="G37" s="53">
        <f t="shared" si="0"/>
        <v>0</v>
      </c>
    </row>
    <row r="38" spans="1:7" ht="15.75">
      <c r="A38" s="48">
        <v>36</v>
      </c>
      <c r="B38" s="49"/>
      <c r="C38" s="51"/>
      <c r="D38" s="51"/>
      <c r="E38" s="51"/>
      <c r="F38" s="52"/>
      <c r="G38" s="53">
        <f t="shared" si="0"/>
        <v>0</v>
      </c>
    </row>
    <row r="39" spans="1:7" ht="15.75">
      <c r="A39" s="48">
        <v>37</v>
      </c>
      <c r="B39" s="49"/>
      <c r="C39" s="51"/>
      <c r="D39" s="51"/>
      <c r="E39" s="51"/>
      <c r="F39" s="52"/>
      <c r="G39" s="53">
        <f t="shared" si="0"/>
        <v>0</v>
      </c>
    </row>
    <row r="40" spans="1:7" ht="15.75">
      <c r="A40" s="48">
        <v>38</v>
      </c>
      <c r="B40" s="49"/>
      <c r="C40" s="51"/>
      <c r="D40" s="51"/>
      <c r="E40" s="51"/>
      <c r="F40" s="52"/>
      <c r="G40" s="53">
        <f t="shared" si="0"/>
        <v>0</v>
      </c>
    </row>
    <row r="41" spans="1:7" ht="15.75">
      <c r="A41" s="48">
        <v>39</v>
      </c>
      <c r="B41" s="49"/>
      <c r="C41" s="51"/>
      <c r="D41" s="51"/>
      <c r="E41" s="51"/>
      <c r="F41" s="52"/>
      <c r="G41" s="53">
        <f t="shared" si="0"/>
        <v>0</v>
      </c>
    </row>
    <row r="42" spans="1:7" ht="15.75">
      <c r="A42" s="48">
        <v>40</v>
      </c>
      <c r="B42" s="49"/>
      <c r="C42" s="51"/>
      <c r="D42" s="51"/>
      <c r="E42" s="51"/>
      <c r="F42" s="52"/>
      <c r="G42" s="53">
        <f t="shared" si="0"/>
        <v>0</v>
      </c>
    </row>
    <row r="43" spans="1:7" ht="15.75">
      <c r="A43" s="54"/>
      <c r="B43" s="78" t="s">
        <v>72</v>
      </c>
      <c r="C43" s="1"/>
      <c r="D43" s="1"/>
      <c r="E43" s="1"/>
      <c r="F43" s="1"/>
      <c r="G43" s="53">
        <f>SUM(G3:G42)</f>
        <v>0</v>
      </c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261" t="s">
        <v>65</v>
      </c>
      <c r="B48" s="261"/>
      <c r="C48" s="3"/>
      <c r="D48" s="3"/>
      <c r="E48" s="3"/>
      <c r="F48" s="3"/>
      <c r="G48" s="3"/>
    </row>
    <row r="49" spans="1:7" ht="26.25">
      <c r="A49" s="74" t="s">
        <v>66</v>
      </c>
      <c r="B49" s="75" t="s">
        <v>67</v>
      </c>
      <c r="C49" s="3"/>
      <c r="D49" s="3"/>
      <c r="E49" s="3"/>
      <c r="F49" s="3"/>
      <c r="G49" s="3"/>
    </row>
    <row r="50" spans="1:7">
      <c r="A50" s="76">
        <v>1</v>
      </c>
      <c r="B50" s="77" t="s">
        <v>70</v>
      </c>
      <c r="C50" s="3"/>
      <c r="D50" s="3"/>
      <c r="E50" s="3"/>
      <c r="F50" s="3"/>
      <c r="G50" s="3"/>
    </row>
    <row r="51" spans="1:7">
      <c r="A51" s="76">
        <v>2</v>
      </c>
      <c r="B51" s="76" t="s">
        <v>68</v>
      </c>
      <c r="C51" s="3"/>
      <c r="D51" s="3"/>
      <c r="E51" s="3"/>
      <c r="F51" s="3"/>
      <c r="G51" s="3"/>
    </row>
    <row r="52" spans="1:7">
      <c r="A52" s="76">
        <v>3</v>
      </c>
      <c r="B52" s="77" t="s">
        <v>69</v>
      </c>
      <c r="C52" s="3"/>
      <c r="D52" s="3"/>
      <c r="E52" s="3"/>
      <c r="F52" s="3"/>
      <c r="G52" s="3"/>
    </row>
    <row r="53" spans="1:7">
      <c r="A53" s="76">
        <v>4</v>
      </c>
      <c r="B53" s="77" t="s">
        <v>71</v>
      </c>
      <c r="C53" s="3"/>
      <c r="D53" s="3"/>
      <c r="E53" s="3"/>
      <c r="F53" s="3"/>
      <c r="G53" s="3"/>
    </row>
  </sheetData>
  <mergeCells count="2">
    <mergeCell ref="A1:C1"/>
    <mergeCell ref="A48:B48"/>
  </mergeCells>
  <dataValidations count="3"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list" allowBlank="1" showErrorMessage="1" error="נא בחר קוד עלות :&#10;הצעת מחיר, &#10;חוזה, &#10; מחירון, &#10;אמדן." promptTitle="בחר קוד עלות:" prompt="&#10;  הצעת מחיר.&#10; חוזה.&#10; מחירון.   &#10; אמדן" sqref="F3:F42">
      <formula1>$B$50:$B$53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P17" sqref="P17"/>
    </sheetView>
  </sheetViews>
  <sheetFormatPr defaultRowHeight="15"/>
  <cols>
    <col min="2" max="2" width="14.42578125" customWidth="1"/>
    <col min="3" max="3" width="18.28515625" customWidth="1"/>
    <col min="4" max="4" width="14" customWidth="1"/>
    <col min="7" max="7" width="13.42578125" customWidth="1"/>
    <col min="8" max="8" width="11.140625" customWidth="1"/>
  </cols>
  <sheetData>
    <row r="1" spans="1:8" ht="18.75">
      <c r="A1" s="262" t="s">
        <v>73</v>
      </c>
      <c r="B1" s="263"/>
      <c r="C1" s="263"/>
      <c r="D1" s="44"/>
      <c r="E1" s="45" t="s">
        <v>79</v>
      </c>
      <c r="F1" s="45"/>
      <c r="G1" s="46"/>
      <c r="H1" s="47"/>
    </row>
    <row r="2" spans="1:8" ht="86.25" customHeight="1">
      <c r="A2" s="79" t="s">
        <v>9</v>
      </c>
      <c r="B2" s="79" t="s">
        <v>74</v>
      </c>
      <c r="C2" s="79" t="s">
        <v>97</v>
      </c>
      <c r="D2" s="79" t="s">
        <v>75</v>
      </c>
      <c r="E2" s="79" t="s">
        <v>76</v>
      </c>
      <c r="F2" s="79" t="s">
        <v>63</v>
      </c>
      <c r="G2" s="79" t="s">
        <v>77</v>
      </c>
      <c r="H2" s="80" t="s">
        <v>78</v>
      </c>
    </row>
    <row r="3" spans="1:8" ht="15.75">
      <c r="A3" s="48">
        <v>1</v>
      </c>
      <c r="B3" s="49"/>
      <c r="C3" s="71"/>
      <c r="D3" s="71"/>
      <c r="E3" s="51"/>
      <c r="F3" s="51"/>
      <c r="G3" s="52"/>
      <c r="H3" s="53">
        <f>IF(D3&gt;0,E3*F3,0)</f>
        <v>0</v>
      </c>
    </row>
    <row r="4" spans="1:8" ht="15.75">
      <c r="A4" s="48">
        <v>2</v>
      </c>
      <c r="B4" s="49"/>
      <c r="C4" s="71"/>
      <c r="D4" s="72"/>
      <c r="E4" s="51"/>
      <c r="F4" s="51"/>
      <c r="G4" s="52"/>
      <c r="H4" s="53">
        <f>IF(D4&gt;0,E4*F4,0)</f>
        <v>0</v>
      </c>
    </row>
    <row r="5" spans="1:8" ht="15.75">
      <c r="A5" s="48">
        <v>3</v>
      </c>
      <c r="B5" s="49"/>
      <c r="C5" s="72"/>
      <c r="D5" s="72"/>
      <c r="E5" s="51"/>
      <c r="F5" s="51"/>
      <c r="G5" s="52"/>
      <c r="H5" s="53">
        <f t="shared" ref="H5:H42" si="0">IF(D5&gt;0,E5*F5,0)</f>
        <v>0</v>
      </c>
    </row>
    <row r="6" spans="1:8" ht="15.75">
      <c r="A6" s="48">
        <v>4</v>
      </c>
      <c r="B6" s="49"/>
      <c r="C6" s="72"/>
      <c r="D6" s="72"/>
      <c r="E6" s="51"/>
      <c r="F6" s="51"/>
      <c r="G6" s="52"/>
      <c r="H6" s="53">
        <f t="shared" si="0"/>
        <v>0</v>
      </c>
    </row>
    <row r="7" spans="1:8" ht="15.75">
      <c r="A7" s="48">
        <v>5</v>
      </c>
      <c r="B7" s="49"/>
      <c r="C7" s="72"/>
      <c r="D7" s="72"/>
      <c r="E7" s="51"/>
      <c r="F7" s="51"/>
      <c r="G7" s="52"/>
      <c r="H7" s="53">
        <f t="shared" si="0"/>
        <v>0</v>
      </c>
    </row>
    <row r="8" spans="1:8" ht="15.75">
      <c r="A8" s="48">
        <v>6</v>
      </c>
      <c r="B8" s="49"/>
      <c r="C8" s="72"/>
      <c r="D8" s="72"/>
      <c r="E8" s="51"/>
      <c r="F8" s="51"/>
      <c r="G8" s="52"/>
      <c r="H8" s="53">
        <f t="shared" si="0"/>
        <v>0</v>
      </c>
    </row>
    <row r="9" spans="1:8" ht="15.75">
      <c r="A9" s="48">
        <v>7</v>
      </c>
      <c r="B9" s="49"/>
      <c r="C9" s="72"/>
      <c r="D9" s="72"/>
      <c r="E9" s="51"/>
      <c r="F9" s="51"/>
      <c r="G9" s="52"/>
      <c r="H9" s="53">
        <f t="shared" si="0"/>
        <v>0</v>
      </c>
    </row>
    <row r="10" spans="1:8" ht="15.75">
      <c r="A10" s="48">
        <v>8</v>
      </c>
      <c r="B10" s="49"/>
      <c r="C10" s="72"/>
      <c r="D10" s="72"/>
      <c r="E10" s="51"/>
      <c r="F10" s="51"/>
      <c r="G10" s="52"/>
      <c r="H10" s="53">
        <f t="shared" si="0"/>
        <v>0</v>
      </c>
    </row>
    <row r="11" spans="1:8" ht="15.75">
      <c r="A11" s="48">
        <v>9</v>
      </c>
      <c r="B11" s="49"/>
      <c r="C11" s="72"/>
      <c r="D11" s="72"/>
      <c r="E11" s="51"/>
      <c r="F11" s="51"/>
      <c r="G11" s="52"/>
      <c r="H11" s="53">
        <f t="shared" si="0"/>
        <v>0</v>
      </c>
    </row>
    <row r="12" spans="1:8" ht="15.75">
      <c r="A12" s="48">
        <v>10</v>
      </c>
      <c r="B12" s="49"/>
      <c r="C12" s="72"/>
      <c r="D12" s="72"/>
      <c r="E12" s="51"/>
      <c r="F12" s="51"/>
      <c r="G12" s="52"/>
      <c r="H12" s="53">
        <f t="shared" si="0"/>
        <v>0</v>
      </c>
    </row>
    <row r="13" spans="1:8" ht="15.75">
      <c r="A13" s="48">
        <v>11</v>
      </c>
      <c r="B13" s="49"/>
      <c r="C13" s="72"/>
      <c r="D13" s="72"/>
      <c r="E13" s="51"/>
      <c r="F13" s="51"/>
      <c r="G13" s="52"/>
      <c r="H13" s="53">
        <f t="shared" si="0"/>
        <v>0</v>
      </c>
    </row>
    <row r="14" spans="1:8" ht="15.75">
      <c r="A14" s="48">
        <v>12</v>
      </c>
      <c r="B14" s="49"/>
      <c r="C14" s="72"/>
      <c r="D14" s="72"/>
      <c r="E14" s="51"/>
      <c r="F14" s="51"/>
      <c r="G14" s="52"/>
      <c r="H14" s="53">
        <f t="shared" si="0"/>
        <v>0</v>
      </c>
    </row>
    <row r="15" spans="1:8" ht="15.75">
      <c r="A15" s="48">
        <v>13</v>
      </c>
      <c r="B15" s="49"/>
      <c r="C15" s="72"/>
      <c r="D15" s="72"/>
      <c r="E15" s="51"/>
      <c r="F15" s="51"/>
      <c r="G15" s="52"/>
      <c r="H15" s="53">
        <f t="shared" si="0"/>
        <v>0</v>
      </c>
    </row>
    <row r="16" spans="1:8" ht="15.75">
      <c r="A16" s="48">
        <v>14</v>
      </c>
      <c r="B16" s="49"/>
      <c r="C16" s="72"/>
      <c r="D16" s="72"/>
      <c r="E16" s="51"/>
      <c r="F16" s="51"/>
      <c r="G16" s="52"/>
      <c r="H16" s="53">
        <f t="shared" si="0"/>
        <v>0</v>
      </c>
    </row>
    <row r="17" spans="1:8" ht="15.75">
      <c r="A17" s="48">
        <v>15</v>
      </c>
      <c r="B17" s="49"/>
      <c r="C17" s="72"/>
      <c r="D17" s="72"/>
      <c r="E17" s="51"/>
      <c r="F17" s="51"/>
      <c r="G17" s="52"/>
      <c r="H17" s="53">
        <f t="shared" si="0"/>
        <v>0</v>
      </c>
    </row>
    <row r="18" spans="1:8" ht="15.75">
      <c r="A18" s="48">
        <v>16</v>
      </c>
      <c r="B18" s="49"/>
      <c r="C18" s="72"/>
      <c r="D18" s="72"/>
      <c r="E18" s="51"/>
      <c r="F18" s="51"/>
      <c r="G18" s="52"/>
      <c r="H18" s="53">
        <f t="shared" si="0"/>
        <v>0</v>
      </c>
    </row>
    <row r="19" spans="1:8" ht="15.75">
      <c r="A19" s="48">
        <v>17</v>
      </c>
      <c r="B19" s="49"/>
      <c r="C19" s="72"/>
      <c r="D19" s="72"/>
      <c r="E19" s="51"/>
      <c r="F19" s="51"/>
      <c r="G19" s="52"/>
      <c r="H19" s="53">
        <f t="shared" si="0"/>
        <v>0</v>
      </c>
    </row>
    <row r="20" spans="1:8" ht="15.75">
      <c r="A20" s="48">
        <v>18</v>
      </c>
      <c r="B20" s="49"/>
      <c r="C20" s="72"/>
      <c r="D20" s="72"/>
      <c r="E20" s="51"/>
      <c r="F20" s="51"/>
      <c r="G20" s="52"/>
      <c r="H20" s="53">
        <f t="shared" si="0"/>
        <v>0</v>
      </c>
    </row>
    <row r="21" spans="1:8" ht="15.75">
      <c r="A21" s="48">
        <v>19</v>
      </c>
      <c r="B21" s="49"/>
      <c r="C21" s="72"/>
      <c r="D21" s="72"/>
      <c r="E21" s="51"/>
      <c r="F21" s="51"/>
      <c r="G21" s="52"/>
      <c r="H21" s="53">
        <f t="shared" si="0"/>
        <v>0</v>
      </c>
    </row>
    <row r="22" spans="1:8" ht="15.75">
      <c r="A22" s="48">
        <v>20</v>
      </c>
      <c r="B22" s="49"/>
      <c r="C22" s="72"/>
      <c r="D22" s="72"/>
      <c r="E22" s="51"/>
      <c r="F22" s="51"/>
      <c r="G22" s="52"/>
      <c r="H22" s="53">
        <f t="shared" si="0"/>
        <v>0</v>
      </c>
    </row>
    <row r="23" spans="1:8" ht="15.75">
      <c r="A23" s="48">
        <v>21</v>
      </c>
      <c r="B23" s="49"/>
      <c r="C23" s="72"/>
      <c r="D23" s="72"/>
      <c r="E23" s="51"/>
      <c r="F23" s="51"/>
      <c r="G23" s="52"/>
      <c r="H23" s="53">
        <f t="shared" si="0"/>
        <v>0</v>
      </c>
    </row>
    <row r="24" spans="1:8" ht="15.75">
      <c r="A24" s="48">
        <v>22</v>
      </c>
      <c r="B24" s="49"/>
      <c r="C24" s="72"/>
      <c r="D24" s="72"/>
      <c r="E24" s="51"/>
      <c r="F24" s="51"/>
      <c r="G24" s="52"/>
      <c r="H24" s="53">
        <f t="shared" si="0"/>
        <v>0</v>
      </c>
    </row>
    <row r="25" spans="1:8" ht="15.75">
      <c r="A25" s="48">
        <v>23</v>
      </c>
      <c r="B25" s="49"/>
      <c r="C25" s="72"/>
      <c r="D25" s="72"/>
      <c r="E25" s="51"/>
      <c r="F25" s="51"/>
      <c r="G25" s="52"/>
      <c r="H25" s="53">
        <f t="shared" si="0"/>
        <v>0</v>
      </c>
    </row>
    <row r="26" spans="1:8" ht="15.75">
      <c r="A26" s="48">
        <v>24</v>
      </c>
      <c r="B26" s="49"/>
      <c r="C26" s="72"/>
      <c r="D26" s="72"/>
      <c r="E26" s="51"/>
      <c r="F26" s="51"/>
      <c r="G26" s="52"/>
      <c r="H26" s="53">
        <f t="shared" si="0"/>
        <v>0</v>
      </c>
    </row>
    <row r="27" spans="1:8" ht="15.75">
      <c r="A27" s="48">
        <v>25</v>
      </c>
      <c r="B27" s="49"/>
      <c r="C27" s="72"/>
      <c r="D27" s="72"/>
      <c r="E27" s="51"/>
      <c r="F27" s="51"/>
      <c r="G27" s="52"/>
      <c r="H27" s="53">
        <f t="shared" si="0"/>
        <v>0</v>
      </c>
    </row>
    <row r="28" spans="1:8" ht="15.75">
      <c r="A28" s="48">
        <v>26</v>
      </c>
      <c r="B28" s="49"/>
      <c r="C28" s="72"/>
      <c r="D28" s="72"/>
      <c r="E28" s="51"/>
      <c r="F28" s="51"/>
      <c r="G28" s="52"/>
      <c r="H28" s="53">
        <f t="shared" si="0"/>
        <v>0</v>
      </c>
    </row>
    <row r="29" spans="1:8" ht="15.75">
      <c r="A29" s="48">
        <v>27</v>
      </c>
      <c r="B29" s="49"/>
      <c r="C29" s="72"/>
      <c r="D29" s="72"/>
      <c r="E29" s="51"/>
      <c r="F29" s="51"/>
      <c r="G29" s="52"/>
      <c r="H29" s="53">
        <f t="shared" si="0"/>
        <v>0</v>
      </c>
    </row>
    <row r="30" spans="1:8" ht="15.75">
      <c r="A30" s="48">
        <v>28</v>
      </c>
      <c r="B30" s="49"/>
      <c r="C30" s="72"/>
      <c r="D30" s="72"/>
      <c r="E30" s="51"/>
      <c r="F30" s="51"/>
      <c r="G30" s="52"/>
      <c r="H30" s="53">
        <f t="shared" si="0"/>
        <v>0</v>
      </c>
    </row>
    <row r="31" spans="1:8" ht="15.75">
      <c r="A31" s="48">
        <v>29</v>
      </c>
      <c r="B31" s="49"/>
      <c r="C31" s="72"/>
      <c r="D31" s="72"/>
      <c r="E31" s="51"/>
      <c r="F31" s="51"/>
      <c r="G31" s="52"/>
      <c r="H31" s="53">
        <f t="shared" si="0"/>
        <v>0</v>
      </c>
    </row>
    <row r="32" spans="1:8" ht="15.75">
      <c r="A32" s="48">
        <v>30</v>
      </c>
      <c r="B32" s="49"/>
      <c r="C32" s="72"/>
      <c r="D32" s="72"/>
      <c r="E32" s="51"/>
      <c r="F32" s="51"/>
      <c r="G32" s="52"/>
      <c r="H32" s="53">
        <f t="shared" si="0"/>
        <v>0</v>
      </c>
    </row>
    <row r="33" spans="1:8" ht="15.75">
      <c r="A33" s="48">
        <v>31</v>
      </c>
      <c r="B33" s="49"/>
      <c r="C33" s="72"/>
      <c r="D33" s="72"/>
      <c r="E33" s="51"/>
      <c r="F33" s="51"/>
      <c r="G33" s="52"/>
      <c r="H33" s="53">
        <f t="shared" si="0"/>
        <v>0</v>
      </c>
    </row>
    <row r="34" spans="1:8" ht="15.75">
      <c r="A34" s="48">
        <v>32</v>
      </c>
      <c r="B34" s="49"/>
      <c r="C34" s="72"/>
      <c r="D34" s="72"/>
      <c r="E34" s="51"/>
      <c r="F34" s="51"/>
      <c r="G34" s="52"/>
      <c r="H34" s="53">
        <f t="shared" si="0"/>
        <v>0</v>
      </c>
    </row>
    <row r="35" spans="1:8" ht="15.75">
      <c r="A35" s="48">
        <v>33</v>
      </c>
      <c r="B35" s="49"/>
      <c r="C35" s="72"/>
      <c r="D35" s="72"/>
      <c r="E35" s="51"/>
      <c r="F35" s="51"/>
      <c r="G35" s="52"/>
      <c r="H35" s="53">
        <f t="shared" si="0"/>
        <v>0</v>
      </c>
    </row>
    <row r="36" spans="1:8" ht="15.75">
      <c r="A36" s="48">
        <v>34</v>
      </c>
      <c r="B36" s="49"/>
      <c r="C36" s="72"/>
      <c r="D36" s="72"/>
      <c r="E36" s="51"/>
      <c r="F36" s="51"/>
      <c r="G36" s="52"/>
      <c r="H36" s="53">
        <f t="shared" si="0"/>
        <v>0</v>
      </c>
    </row>
    <row r="37" spans="1:8" ht="15.75">
      <c r="A37" s="48">
        <v>35</v>
      </c>
      <c r="B37" s="49"/>
      <c r="C37" s="72"/>
      <c r="D37" s="72"/>
      <c r="E37" s="51"/>
      <c r="F37" s="51"/>
      <c r="G37" s="52"/>
      <c r="H37" s="53">
        <f t="shared" si="0"/>
        <v>0</v>
      </c>
    </row>
    <row r="38" spans="1:8" ht="15.75">
      <c r="A38" s="48">
        <v>36</v>
      </c>
      <c r="B38" s="49"/>
      <c r="C38" s="72"/>
      <c r="D38" s="71"/>
      <c r="E38" s="51"/>
      <c r="F38" s="51"/>
      <c r="G38" s="52"/>
      <c r="H38" s="53">
        <f t="shared" si="0"/>
        <v>0</v>
      </c>
    </row>
    <row r="39" spans="1:8" ht="15.75">
      <c r="A39" s="48">
        <v>37</v>
      </c>
      <c r="B39" s="49"/>
      <c r="C39" s="71"/>
      <c r="D39" s="72"/>
      <c r="E39" s="50"/>
      <c r="F39" s="50"/>
      <c r="G39" s="52"/>
      <c r="H39" s="53">
        <f t="shared" si="0"/>
        <v>0</v>
      </c>
    </row>
    <row r="40" spans="1:8" ht="15.75">
      <c r="A40" s="48">
        <v>38</v>
      </c>
      <c r="B40" s="49"/>
      <c r="C40" s="72"/>
      <c r="D40" s="71"/>
      <c r="E40" s="51"/>
      <c r="F40" s="51"/>
      <c r="G40" s="52"/>
      <c r="H40" s="53">
        <f t="shared" si="0"/>
        <v>0</v>
      </c>
    </row>
    <row r="41" spans="1:8" ht="15.75">
      <c r="A41" s="48">
        <v>39</v>
      </c>
      <c r="B41" s="49"/>
      <c r="C41" s="72"/>
      <c r="D41" s="72"/>
      <c r="E41" s="51"/>
      <c r="F41" s="51"/>
      <c r="G41" s="52"/>
      <c r="H41" s="53">
        <f t="shared" si="0"/>
        <v>0</v>
      </c>
    </row>
    <row r="42" spans="1:8" ht="15.75">
      <c r="A42" s="48">
        <v>40</v>
      </c>
      <c r="B42" s="49"/>
      <c r="C42" s="72"/>
      <c r="D42" s="72"/>
      <c r="E42" s="51"/>
      <c r="F42" s="51"/>
      <c r="G42" s="52"/>
      <c r="H42" s="53">
        <f t="shared" si="0"/>
        <v>0</v>
      </c>
    </row>
    <row r="43" spans="1:8" ht="15.75">
      <c r="A43" s="81"/>
      <c r="B43" s="78" t="s">
        <v>72</v>
      </c>
      <c r="C43" s="2"/>
      <c r="D43" s="2"/>
      <c r="E43" s="2"/>
      <c r="F43" s="2"/>
      <c r="G43" s="82" t="s">
        <v>80</v>
      </c>
      <c r="H43" s="83">
        <f>SUMIF($D$3:$D$42,"ארץ",$H$3:$H$42)</f>
        <v>0</v>
      </c>
    </row>
    <row r="44" spans="1:8" ht="15.75">
      <c r="A44" s="81"/>
      <c r="B44" s="78"/>
      <c r="C44" s="2"/>
      <c r="D44" s="2"/>
      <c r="E44" s="2"/>
      <c r="F44" s="2"/>
      <c r="G44" s="82" t="s">
        <v>81</v>
      </c>
      <c r="H44" s="83">
        <f>SUMIF($D$3:$D$42,"חו”ל",$H$3:$H$42)</f>
        <v>0</v>
      </c>
    </row>
    <row r="45" spans="1:8" ht="15.75">
      <c r="A45" s="81"/>
      <c r="B45" s="78"/>
      <c r="C45" s="2"/>
      <c r="D45" s="2"/>
      <c r="E45" s="2"/>
      <c r="F45" s="2"/>
      <c r="G45" s="82" t="s">
        <v>72</v>
      </c>
      <c r="H45" s="83">
        <f>H43+H44</f>
        <v>0</v>
      </c>
    </row>
    <row r="46" spans="1:8">
      <c r="A46" s="73"/>
      <c r="B46" s="73"/>
      <c r="C46" s="73"/>
      <c r="D46" s="73"/>
      <c r="E46" s="73"/>
      <c r="F46" s="73"/>
      <c r="G46" s="73"/>
      <c r="H46" s="73"/>
    </row>
    <row r="47" spans="1:8">
      <c r="A47" s="73"/>
      <c r="B47" s="73"/>
      <c r="C47" s="73"/>
      <c r="D47" s="73"/>
      <c r="E47" s="73"/>
      <c r="F47" s="73"/>
      <c r="G47" s="73"/>
      <c r="H47" s="73"/>
    </row>
    <row r="48" spans="1:8">
      <c r="A48" s="261" t="s">
        <v>65</v>
      </c>
      <c r="B48" s="261"/>
      <c r="C48" s="73"/>
      <c r="D48" s="73"/>
      <c r="E48" s="73"/>
      <c r="F48" s="73"/>
      <c r="G48" s="73"/>
      <c r="H48" s="73"/>
    </row>
    <row r="49" spans="1:8" ht="30">
      <c r="A49" s="84" t="s">
        <v>66</v>
      </c>
      <c r="B49" s="85" t="s">
        <v>56</v>
      </c>
      <c r="C49" s="73"/>
      <c r="D49" s="73"/>
      <c r="E49" s="73"/>
      <c r="F49" s="73"/>
      <c r="G49" s="73"/>
      <c r="H49" s="73"/>
    </row>
    <row r="50" spans="1:8">
      <c r="A50" s="86">
        <v>1</v>
      </c>
      <c r="B50" s="87" t="s">
        <v>70</v>
      </c>
      <c r="C50" s="73"/>
      <c r="D50" s="73"/>
      <c r="E50" s="73"/>
      <c r="F50" s="73"/>
      <c r="G50" s="73"/>
      <c r="H50" s="73"/>
    </row>
    <row r="51" spans="1:8">
      <c r="A51" s="86">
        <v>2</v>
      </c>
      <c r="B51" s="86" t="s">
        <v>68</v>
      </c>
      <c r="C51" s="73"/>
      <c r="D51" s="73"/>
      <c r="E51" s="73"/>
      <c r="F51" s="73"/>
      <c r="G51" s="73"/>
      <c r="H51" s="73"/>
    </row>
    <row r="52" spans="1:8">
      <c r="A52" s="86">
        <v>3</v>
      </c>
      <c r="B52" s="87" t="s">
        <v>82</v>
      </c>
      <c r="C52" s="73"/>
      <c r="D52" s="73"/>
      <c r="E52" s="73"/>
      <c r="F52" s="73"/>
      <c r="G52" s="73"/>
      <c r="H52" s="73"/>
    </row>
    <row r="53" spans="1:8">
      <c r="A53" s="86">
        <v>4</v>
      </c>
      <c r="B53" s="87" t="s">
        <v>71</v>
      </c>
      <c r="C53" s="73"/>
      <c r="D53" s="73"/>
      <c r="E53" s="73"/>
      <c r="F53" s="73"/>
      <c r="G53" s="73"/>
      <c r="H53" s="73"/>
    </row>
    <row r="54" spans="1:8">
      <c r="A54" s="88"/>
      <c r="B54" s="88"/>
      <c r="C54" s="73"/>
      <c r="D54" s="73"/>
      <c r="E54" s="73"/>
      <c r="F54" s="73"/>
      <c r="G54" s="73"/>
      <c r="H54" s="73"/>
    </row>
    <row r="55" spans="1:8">
      <c r="A55" s="264" t="s">
        <v>84</v>
      </c>
      <c r="B55" s="261"/>
      <c r="C55" s="73"/>
      <c r="D55" s="73"/>
      <c r="E55" s="73"/>
      <c r="F55" s="73"/>
      <c r="G55" s="73"/>
      <c r="H55" s="73"/>
    </row>
    <row r="56" spans="1:8">
      <c r="A56" s="89" t="s">
        <v>85</v>
      </c>
      <c r="B56" s="85" t="s">
        <v>56</v>
      </c>
      <c r="C56" s="73"/>
      <c r="D56" s="73"/>
      <c r="E56" s="73"/>
      <c r="F56" s="73"/>
      <c r="G56" s="73"/>
      <c r="H56" s="73"/>
    </row>
    <row r="57" spans="1:8" ht="30">
      <c r="A57" s="86" t="s">
        <v>107</v>
      </c>
      <c r="B57" s="87" t="s">
        <v>108</v>
      </c>
      <c r="C57" s="73"/>
      <c r="D57" s="73"/>
      <c r="E57" s="73"/>
      <c r="F57" s="73"/>
      <c r="G57" s="73"/>
      <c r="H57" s="73"/>
    </row>
    <row r="58" spans="1:8" ht="30">
      <c r="A58" s="86" t="s">
        <v>81</v>
      </c>
      <c r="B58" s="87" t="s">
        <v>83</v>
      </c>
      <c r="C58" s="73"/>
      <c r="D58" s="73"/>
      <c r="E58" s="73"/>
      <c r="F58" s="73"/>
      <c r="G58" s="73"/>
      <c r="H58" s="73"/>
    </row>
  </sheetData>
  <mergeCells count="3">
    <mergeCell ref="A1:C1"/>
    <mergeCell ref="A48:B48"/>
    <mergeCell ref="A55:B55"/>
  </mergeCells>
  <dataValidations count="3">
    <dataValidation type="decimal" allowBlank="1" showInputMessage="1" showErrorMessage="1" error="נא להזין הסכום בש&quot;ח באופן תקין" sqref="E3:F42">
      <formula1>0</formula1>
      <formula2>999999999</formula2>
    </dataValidation>
    <dataValidation type="list" allowBlank="1" showInputMessage="1" showErrorMessage="1" errorTitle="נא בחר ביו קב&quot;מ ארץ לחול" promptTitle="נא  ציין את זהות הקב&quot;מ" prompt="ארץ  -  קב&quot;מ ישראלי&#10;חו&quot;ל  - קב&quot;מ זר" sqref="D3:D42">
      <formula1>$A$57:$A$58</formula1>
    </dataValidation>
    <dataValidation type="list" allowBlank="1" showErrorMessage="1" error="הצעת מחיר, &#10;חוזה, &#10;מחירון,&#10;אמדן." promptTitle=" נא להקיש קוד עלות:" prompt="&#10;הצעת מחיר.&#10;חוזה.&#10;מחירון.   &#10;אמדן." sqref="G3:G42">
      <formula1>$B$50:$B$53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R14" sqref="R14"/>
    </sheetView>
  </sheetViews>
  <sheetFormatPr defaultRowHeight="15"/>
  <cols>
    <col min="1" max="1" width="9.28515625" bestFit="1" customWidth="1"/>
    <col min="2" max="2" width="12.7109375" customWidth="1"/>
    <col min="3" max="3" width="14.5703125" customWidth="1"/>
    <col min="4" max="4" width="11.140625" customWidth="1"/>
    <col min="5" max="5" width="16.5703125" customWidth="1"/>
    <col min="6" max="6" width="13.42578125" customWidth="1"/>
    <col min="7" max="7" width="10.7109375" customWidth="1"/>
    <col min="8" max="8" width="13.140625" customWidth="1"/>
    <col min="9" max="9" width="11.28515625" customWidth="1"/>
    <col min="10" max="10" width="16.5703125" customWidth="1"/>
  </cols>
  <sheetData>
    <row r="1" spans="1:10" ht="45">
      <c r="A1" s="259" t="s">
        <v>86</v>
      </c>
      <c r="B1" s="265"/>
      <c r="C1" s="67" t="s">
        <v>87</v>
      </c>
      <c r="D1" s="105"/>
      <c r="E1" s="67" t="s">
        <v>3</v>
      </c>
      <c r="F1" s="106"/>
      <c r="G1" s="67" t="s">
        <v>88</v>
      </c>
      <c r="H1" s="106"/>
      <c r="I1" s="67" t="s">
        <v>89</v>
      </c>
      <c r="J1" s="107"/>
    </row>
    <row r="2" spans="1:10" ht="63.75">
      <c r="A2" s="108" t="s">
        <v>9</v>
      </c>
      <c r="B2" s="108" t="s">
        <v>90</v>
      </c>
      <c r="C2" s="108" t="s">
        <v>91</v>
      </c>
      <c r="D2" s="108" t="s">
        <v>92</v>
      </c>
      <c r="E2" s="108" t="s">
        <v>94</v>
      </c>
      <c r="F2" s="109" t="s">
        <v>93</v>
      </c>
      <c r="G2" s="110" t="s">
        <v>95</v>
      </c>
      <c r="H2" s="111" t="s">
        <v>99</v>
      </c>
      <c r="I2" s="112" t="s">
        <v>98</v>
      </c>
      <c r="J2" s="113" t="s">
        <v>96</v>
      </c>
    </row>
    <row r="3" spans="1:10" ht="15.75">
      <c r="A3" s="56">
        <v>1</v>
      </c>
      <c r="B3" s="57"/>
      <c r="C3" s="57"/>
      <c r="D3" s="91"/>
      <c r="E3" s="92"/>
      <c r="F3" s="93"/>
      <c r="G3" s="94"/>
      <c r="H3" s="95">
        <f>IF((COUNTA(D3,E3,F3,G3)=4),MIN(IF($A$65="כן",0.66666,0.33333),1-I3)*G3*F3/12,0)*E3</f>
        <v>0</v>
      </c>
      <c r="I3" s="96"/>
      <c r="J3" s="58"/>
    </row>
    <row r="4" spans="1:10" ht="15.75">
      <c r="A4" s="56">
        <v>2</v>
      </c>
      <c r="B4" s="57"/>
      <c r="C4" s="57"/>
      <c r="D4" s="91"/>
      <c r="E4" s="92"/>
      <c r="F4" s="93"/>
      <c r="G4" s="94"/>
      <c r="H4" s="95">
        <f t="shared" ref="H4:H52" si="0">IF((COUNTA(D4,E4,F4,G4)=4),MIN(IF($A$65="כן",0.66666,0.33333),1-I4)*G4*F4/12,0)*E4</f>
        <v>0</v>
      </c>
      <c r="I4" s="96"/>
      <c r="J4" s="58"/>
    </row>
    <row r="5" spans="1:10" ht="15.75">
      <c r="A5" s="56">
        <v>3</v>
      </c>
      <c r="B5" s="57"/>
      <c r="C5" s="57"/>
      <c r="D5" s="91"/>
      <c r="E5" s="92"/>
      <c r="F5" s="93"/>
      <c r="G5" s="94"/>
      <c r="H5" s="95">
        <f t="shared" si="0"/>
        <v>0</v>
      </c>
      <c r="I5" s="96"/>
      <c r="J5" s="58"/>
    </row>
    <row r="6" spans="1:10" ht="15.75">
      <c r="A6" s="56">
        <v>4</v>
      </c>
      <c r="B6" s="57"/>
      <c r="C6" s="57"/>
      <c r="D6" s="91"/>
      <c r="E6" s="92"/>
      <c r="F6" s="93"/>
      <c r="G6" s="94"/>
      <c r="H6" s="95">
        <f t="shared" si="0"/>
        <v>0</v>
      </c>
      <c r="I6" s="96"/>
      <c r="J6" s="58"/>
    </row>
    <row r="7" spans="1:10" ht="15.75">
      <c r="A7" s="56">
        <v>5</v>
      </c>
      <c r="B7" s="57"/>
      <c r="C7" s="57"/>
      <c r="D7" s="91"/>
      <c r="E7" s="92"/>
      <c r="F7" s="93"/>
      <c r="G7" s="94"/>
      <c r="H7" s="95">
        <f t="shared" si="0"/>
        <v>0</v>
      </c>
      <c r="I7" s="96"/>
      <c r="J7" s="58"/>
    </row>
    <row r="8" spans="1:10" ht="15.75">
      <c r="A8" s="56">
        <v>6</v>
      </c>
      <c r="B8" s="57"/>
      <c r="C8" s="57"/>
      <c r="D8" s="91"/>
      <c r="E8" s="92"/>
      <c r="F8" s="93"/>
      <c r="G8" s="94"/>
      <c r="H8" s="95">
        <f t="shared" si="0"/>
        <v>0</v>
      </c>
      <c r="I8" s="96"/>
      <c r="J8" s="58"/>
    </row>
    <row r="9" spans="1:10" ht="15.75">
      <c r="A9" s="56">
        <v>7</v>
      </c>
      <c r="B9" s="57"/>
      <c r="C9" s="57"/>
      <c r="D9" s="91"/>
      <c r="E9" s="92"/>
      <c r="F9" s="93"/>
      <c r="G9" s="94"/>
      <c r="H9" s="95">
        <f t="shared" si="0"/>
        <v>0</v>
      </c>
      <c r="I9" s="96"/>
      <c r="J9" s="58"/>
    </row>
    <row r="10" spans="1:10" ht="15.75">
      <c r="A10" s="56">
        <v>8</v>
      </c>
      <c r="B10" s="57"/>
      <c r="C10" s="57"/>
      <c r="D10" s="91"/>
      <c r="E10" s="92"/>
      <c r="F10" s="93"/>
      <c r="G10" s="94"/>
      <c r="H10" s="95">
        <f t="shared" si="0"/>
        <v>0</v>
      </c>
      <c r="I10" s="96"/>
      <c r="J10" s="58"/>
    </row>
    <row r="11" spans="1:10" ht="15.75">
      <c r="A11" s="56">
        <v>9</v>
      </c>
      <c r="B11" s="57"/>
      <c r="C11" s="57"/>
      <c r="D11" s="91"/>
      <c r="E11" s="92"/>
      <c r="F11" s="97"/>
      <c r="G11" s="94"/>
      <c r="H11" s="95">
        <f t="shared" si="0"/>
        <v>0</v>
      </c>
      <c r="I11" s="96"/>
      <c r="J11" s="58"/>
    </row>
    <row r="12" spans="1:10" ht="15.75">
      <c r="A12" s="56">
        <v>10</v>
      </c>
      <c r="B12" s="57"/>
      <c r="C12" s="57"/>
      <c r="D12" s="91"/>
      <c r="E12" s="92"/>
      <c r="F12" s="93"/>
      <c r="G12" s="94"/>
      <c r="H12" s="95">
        <f t="shared" si="0"/>
        <v>0</v>
      </c>
      <c r="I12" s="96"/>
      <c r="J12" s="58"/>
    </row>
    <row r="13" spans="1:10" ht="15.75">
      <c r="A13" s="56">
        <v>11</v>
      </c>
      <c r="B13" s="57"/>
      <c r="C13" s="57"/>
      <c r="D13" s="91"/>
      <c r="E13" s="92"/>
      <c r="F13" s="93"/>
      <c r="G13" s="94"/>
      <c r="H13" s="95">
        <f t="shared" si="0"/>
        <v>0</v>
      </c>
      <c r="I13" s="96"/>
      <c r="J13" s="58"/>
    </row>
    <row r="14" spans="1:10" ht="15.75">
      <c r="A14" s="56">
        <v>12</v>
      </c>
      <c r="B14" s="57"/>
      <c r="C14" s="57"/>
      <c r="D14" s="91"/>
      <c r="E14" s="92"/>
      <c r="F14" s="93"/>
      <c r="G14" s="94"/>
      <c r="H14" s="95">
        <f t="shared" si="0"/>
        <v>0</v>
      </c>
      <c r="I14" s="96"/>
      <c r="J14" s="58"/>
    </row>
    <row r="15" spans="1:10" ht="15.75">
      <c r="A15" s="56">
        <v>13</v>
      </c>
      <c r="B15" s="57"/>
      <c r="C15" s="57"/>
      <c r="D15" s="91"/>
      <c r="E15" s="92"/>
      <c r="F15" s="93"/>
      <c r="G15" s="94"/>
      <c r="H15" s="95">
        <f t="shared" si="0"/>
        <v>0</v>
      </c>
      <c r="I15" s="96"/>
      <c r="J15" s="58"/>
    </row>
    <row r="16" spans="1:10" ht="15.75">
      <c r="A16" s="56">
        <v>14</v>
      </c>
      <c r="B16" s="57"/>
      <c r="C16" s="57"/>
      <c r="D16" s="91"/>
      <c r="E16" s="92"/>
      <c r="F16" s="93"/>
      <c r="G16" s="94"/>
      <c r="H16" s="95">
        <f t="shared" si="0"/>
        <v>0</v>
      </c>
      <c r="I16" s="96"/>
      <c r="J16" s="58"/>
    </row>
    <row r="17" spans="1:10" ht="15.75">
      <c r="A17" s="56">
        <v>15</v>
      </c>
      <c r="B17" s="57"/>
      <c r="C17" s="57"/>
      <c r="D17" s="91"/>
      <c r="E17" s="92"/>
      <c r="F17" s="93"/>
      <c r="G17" s="94"/>
      <c r="H17" s="95">
        <f t="shared" si="0"/>
        <v>0</v>
      </c>
      <c r="I17" s="96"/>
      <c r="J17" s="58"/>
    </row>
    <row r="18" spans="1:10" ht="15.75">
      <c r="A18" s="56">
        <v>16</v>
      </c>
      <c r="B18" s="57"/>
      <c r="C18" s="57"/>
      <c r="D18" s="91"/>
      <c r="E18" s="92"/>
      <c r="F18" s="93"/>
      <c r="G18" s="94"/>
      <c r="H18" s="95">
        <f t="shared" si="0"/>
        <v>0</v>
      </c>
      <c r="I18" s="96"/>
      <c r="J18" s="58"/>
    </row>
    <row r="19" spans="1:10" ht="15.75">
      <c r="A19" s="56">
        <v>17</v>
      </c>
      <c r="B19" s="57"/>
      <c r="C19" s="57"/>
      <c r="D19" s="91"/>
      <c r="E19" s="92"/>
      <c r="F19" s="93"/>
      <c r="G19" s="94"/>
      <c r="H19" s="95">
        <f t="shared" si="0"/>
        <v>0</v>
      </c>
      <c r="I19" s="96"/>
      <c r="J19" s="58"/>
    </row>
    <row r="20" spans="1:10" ht="15.75">
      <c r="A20" s="56">
        <v>18</v>
      </c>
      <c r="B20" s="57"/>
      <c r="C20" s="57"/>
      <c r="D20" s="91"/>
      <c r="E20" s="92"/>
      <c r="F20" s="93"/>
      <c r="G20" s="94"/>
      <c r="H20" s="95">
        <f t="shared" si="0"/>
        <v>0</v>
      </c>
      <c r="I20" s="96"/>
      <c r="J20" s="58"/>
    </row>
    <row r="21" spans="1:10" ht="15.75">
      <c r="A21" s="56">
        <v>19</v>
      </c>
      <c r="B21" s="57"/>
      <c r="C21" s="57"/>
      <c r="D21" s="91"/>
      <c r="E21" s="92"/>
      <c r="F21" s="93"/>
      <c r="G21" s="94"/>
      <c r="H21" s="95">
        <f t="shared" si="0"/>
        <v>0</v>
      </c>
      <c r="I21" s="96"/>
      <c r="J21" s="58"/>
    </row>
    <row r="22" spans="1:10" ht="15.75">
      <c r="A22" s="56">
        <v>20</v>
      </c>
      <c r="B22" s="57"/>
      <c r="C22" s="57"/>
      <c r="D22" s="91"/>
      <c r="E22" s="92"/>
      <c r="F22" s="93"/>
      <c r="G22" s="94"/>
      <c r="H22" s="95">
        <f t="shared" si="0"/>
        <v>0</v>
      </c>
      <c r="I22" s="96"/>
      <c r="J22" s="58"/>
    </row>
    <row r="23" spans="1:10" ht="15.75">
      <c r="A23" s="56">
        <v>21</v>
      </c>
      <c r="B23" s="57"/>
      <c r="C23" s="57"/>
      <c r="D23" s="91"/>
      <c r="E23" s="92"/>
      <c r="F23" s="93"/>
      <c r="G23" s="94"/>
      <c r="H23" s="95">
        <f t="shared" si="0"/>
        <v>0</v>
      </c>
      <c r="I23" s="96"/>
      <c r="J23" s="58"/>
    </row>
    <row r="24" spans="1:10" ht="15.75">
      <c r="A24" s="56">
        <v>22</v>
      </c>
      <c r="B24" s="57"/>
      <c r="C24" s="57"/>
      <c r="D24" s="91"/>
      <c r="E24" s="92"/>
      <c r="F24" s="93"/>
      <c r="G24" s="94"/>
      <c r="H24" s="95">
        <f t="shared" si="0"/>
        <v>0</v>
      </c>
      <c r="I24" s="96"/>
      <c r="J24" s="58"/>
    </row>
    <row r="25" spans="1:10" ht="15.75">
      <c r="A25" s="56">
        <v>23</v>
      </c>
      <c r="B25" s="57"/>
      <c r="C25" s="57"/>
      <c r="D25" s="91"/>
      <c r="E25" s="92"/>
      <c r="F25" s="93"/>
      <c r="G25" s="94"/>
      <c r="H25" s="95">
        <f t="shared" si="0"/>
        <v>0</v>
      </c>
      <c r="I25" s="96"/>
      <c r="J25" s="58"/>
    </row>
    <row r="26" spans="1:10" ht="15.75">
      <c r="A26" s="56">
        <v>24</v>
      </c>
      <c r="B26" s="57"/>
      <c r="C26" s="57"/>
      <c r="D26" s="91"/>
      <c r="E26" s="92"/>
      <c r="F26" s="93"/>
      <c r="G26" s="94"/>
      <c r="H26" s="95">
        <f t="shared" si="0"/>
        <v>0</v>
      </c>
      <c r="I26" s="96"/>
      <c r="J26" s="58"/>
    </row>
    <row r="27" spans="1:10" ht="15.75">
      <c r="A27" s="56">
        <v>25</v>
      </c>
      <c r="B27" s="57"/>
      <c r="C27" s="57"/>
      <c r="D27" s="91"/>
      <c r="E27" s="92"/>
      <c r="F27" s="93"/>
      <c r="G27" s="94"/>
      <c r="H27" s="95">
        <f t="shared" si="0"/>
        <v>0</v>
      </c>
      <c r="I27" s="96"/>
      <c r="J27" s="58"/>
    </row>
    <row r="28" spans="1:10" ht="15.75">
      <c r="A28" s="56">
        <v>26</v>
      </c>
      <c r="B28" s="57"/>
      <c r="C28" s="57"/>
      <c r="D28" s="91"/>
      <c r="E28" s="92"/>
      <c r="F28" s="93"/>
      <c r="G28" s="94"/>
      <c r="H28" s="95">
        <f t="shared" si="0"/>
        <v>0</v>
      </c>
      <c r="I28" s="96"/>
      <c r="J28" s="58"/>
    </row>
    <row r="29" spans="1:10" ht="15.75">
      <c r="A29" s="56">
        <v>27</v>
      </c>
      <c r="B29" s="57"/>
      <c r="C29" s="57"/>
      <c r="D29" s="91"/>
      <c r="E29" s="92"/>
      <c r="F29" s="93"/>
      <c r="G29" s="94"/>
      <c r="H29" s="95">
        <f t="shared" si="0"/>
        <v>0</v>
      </c>
      <c r="I29" s="96"/>
      <c r="J29" s="58"/>
    </row>
    <row r="30" spans="1:10" ht="15.75">
      <c r="A30" s="56">
        <v>28</v>
      </c>
      <c r="B30" s="57"/>
      <c r="C30" s="57"/>
      <c r="D30" s="91"/>
      <c r="E30" s="92"/>
      <c r="F30" s="93"/>
      <c r="G30" s="94"/>
      <c r="H30" s="95">
        <f t="shared" si="0"/>
        <v>0</v>
      </c>
      <c r="I30" s="96"/>
      <c r="J30" s="58"/>
    </row>
    <row r="31" spans="1:10" ht="15.75">
      <c r="A31" s="56">
        <v>29</v>
      </c>
      <c r="B31" s="57"/>
      <c r="C31" s="57"/>
      <c r="D31" s="91"/>
      <c r="E31" s="92"/>
      <c r="F31" s="93"/>
      <c r="G31" s="94"/>
      <c r="H31" s="95">
        <f t="shared" si="0"/>
        <v>0</v>
      </c>
      <c r="I31" s="96"/>
      <c r="J31" s="58"/>
    </row>
    <row r="32" spans="1:10" ht="15.75">
      <c r="A32" s="56">
        <v>30</v>
      </c>
      <c r="B32" s="57"/>
      <c r="C32" s="57"/>
      <c r="D32" s="91"/>
      <c r="E32" s="92"/>
      <c r="F32" s="93"/>
      <c r="G32" s="94"/>
      <c r="H32" s="95">
        <f t="shared" si="0"/>
        <v>0</v>
      </c>
      <c r="I32" s="96"/>
      <c r="J32" s="58"/>
    </row>
    <row r="33" spans="1:10" ht="15.75">
      <c r="A33" s="56">
        <v>31</v>
      </c>
      <c r="B33" s="57"/>
      <c r="C33" s="57"/>
      <c r="D33" s="91"/>
      <c r="E33" s="92"/>
      <c r="F33" s="93"/>
      <c r="G33" s="94"/>
      <c r="H33" s="95">
        <f t="shared" si="0"/>
        <v>0</v>
      </c>
      <c r="I33" s="96"/>
      <c r="J33" s="58"/>
    </row>
    <row r="34" spans="1:10" ht="15.75">
      <c r="A34" s="56">
        <v>32</v>
      </c>
      <c r="B34" s="57"/>
      <c r="C34" s="57"/>
      <c r="D34" s="91"/>
      <c r="E34" s="92"/>
      <c r="F34" s="93"/>
      <c r="G34" s="94"/>
      <c r="H34" s="95">
        <f t="shared" si="0"/>
        <v>0</v>
      </c>
      <c r="I34" s="96"/>
      <c r="J34" s="58"/>
    </row>
    <row r="35" spans="1:10" ht="15.75">
      <c r="A35" s="56">
        <v>33</v>
      </c>
      <c r="B35" s="57"/>
      <c r="C35" s="57"/>
      <c r="D35" s="91"/>
      <c r="E35" s="92"/>
      <c r="F35" s="93"/>
      <c r="G35" s="94"/>
      <c r="H35" s="95">
        <f t="shared" si="0"/>
        <v>0</v>
      </c>
      <c r="I35" s="96"/>
      <c r="J35" s="58"/>
    </row>
    <row r="36" spans="1:10" ht="15.75">
      <c r="A36" s="56">
        <v>34</v>
      </c>
      <c r="B36" s="57"/>
      <c r="C36" s="57"/>
      <c r="D36" s="91"/>
      <c r="E36" s="92"/>
      <c r="F36" s="93"/>
      <c r="G36" s="94"/>
      <c r="H36" s="95">
        <f t="shared" si="0"/>
        <v>0</v>
      </c>
      <c r="I36" s="96"/>
      <c r="J36" s="58"/>
    </row>
    <row r="37" spans="1:10" ht="15.75">
      <c r="A37" s="56">
        <v>35</v>
      </c>
      <c r="B37" s="57"/>
      <c r="C37" s="57"/>
      <c r="D37" s="91"/>
      <c r="E37" s="92"/>
      <c r="F37" s="93"/>
      <c r="G37" s="94"/>
      <c r="H37" s="95">
        <f t="shared" si="0"/>
        <v>0</v>
      </c>
      <c r="I37" s="96"/>
      <c r="J37" s="58"/>
    </row>
    <row r="38" spans="1:10" ht="15.75">
      <c r="A38" s="56">
        <v>36</v>
      </c>
      <c r="B38" s="57"/>
      <c r="C38" s="57"/>
      <c r="D38" s="91"/>
      <c r="E38" s="92"/>
      <c r="F38" s="93"/>
      <c r="G38" s="94"/>
      <c r="H38" s="95">
        <f t="shared" si="0"/>
        <v>0</v>
      </c>
      <c r="I38" s="96"/>
      <c r="J38" s="58"/>
    </row>
    <row r="39" spans="1:10" ht="15.75">
      <c r="A39" s="56">
        <v>37</v>
      </c>
      <c r="B39" s="57"/>
      <c r="C39" s="57"/>
      <c r="D39" s="91"/>
      <c r="E39" s="92"/>
      <c r="F39" s="93"/>
      <c r="G39" s="94"/>
      <c r="H39" s="95">
        <f t="shared" si="0"/>
        <v>0</v>
      </c>
      <c r="I39" s="96"/>
      <c r="J39" s="58"/>
    </row>
    <row r="40" spans="1:10" ht="15.75">
      <c r="A40" s="56">
        <v>38</v>
      </c>
      <c r="B40" s="57"/>
      <c r="C40" s="57"/>
      <c r="D40" s="91"/>
      <c r="E40" s="92"/>
      <c r="F40" s="93"/>
      <c r="G40" s="94"/>
      <c r="H40" s="95">
        <f t="shared" si="0"/>
        <v>0</v>
      </c>
      <c r="I40" s="96"/>
      <c r="J40" s="58"/>
    </row>
    <row r="41" spans="1:10" ht="15.75">
      <c r="A41" s="56">
        <v>39</v>
      </c>
      <c r="B41" s="57"/>
      <c r="C41" s="57"/>
      <c r="D41" s="91"/>
      <c r="E41" s="92"/>
      <c r="F41" s="93"/>
      <c r="G41" s="94"/>
      <c r="H41" s="95">
        <f t="shared" si="0"/>
        <v>0</v>
      </c>
      <c r="I41" s="96"/>
      <c r="J41" s="58"/>
    </row>
    <row r="42" spans="1:10" ht="15.75">
      <c r="A42" s="56">
        <v>40</v>
      </c>
      <c r="B42" s="57"/>
      <c r="C42" s="57"/>
      <c r="D42" s="91"/>
      <c r="E42" s="92"/>
      <c r="F42" s="93"/>
      <c r="G42" s="94"/>
      <c r="H42" s="95">
        <f t="shared" si="0"/>
        <v>0</v>
      </c>
      <c r="I42" s="96"/>
      <c r="J42" s="58"/>
    </row>
    <row r="43" spans="1:10" ht="15.75">
      <c r="A43" s="56">
        <v>41</v>
      </c>
      <c r="B43" s="57"/>
      <c r="C43" s="57"/>
      <c r="D43" s="91"/>
      <c r="E43" s="92"/>
      <c r="F43" s="93"/>
      <c r="G43" s="94"/>
      <c r="H43" s="95">
        <f t="shared" si="0"/>
        <v>0</v>
      </c>
      <c r="I43" s="96"/>
      <c r="J43" s="58"/>
    </row>
    <row r="44" spans="1:10" ht="15.75">
      <c r="A44" s="56">
        <v>42</v>
      </c>
      <c r="B44" s="57"/>
      <c r="C44" s="57"/>
      <c r="D44" s="91"/>
      <c r="E44" s="92"/>
      <c r="F44" s="93"/>
      <c r="G44" s="94"/>
      <c r="H44" s="95">
        <f t="shared" si="0"/>
        <v>0</v>
      </c>
      <c r="I44" s="96"/>
      <c r="J44" s="58"/>
    </row>
    <row r="45" spans="1:10" ht="15.75">
      <c r="A45" s="56">
        <v>43</v>
      </c>
      <c r="B45" s="57"/>
      <c r="C45" s="57"/>
      <c r="D45" s="91"/>
      <c r="E45" s="92"/>
      <c r="F45" s="93"/>
      <c r="G45" s="94"/>
      <c r="H45" s="95">
        <f t="shared" si="0"/>
        <v>0</v>
      </c>
      <c r="I45" s="96"/>
      <c r="J45" s="58"/>
    </row>
    <row r="46" spans="1:10" ht="15.75">
      <c r="A46" s="56">
        <v>44</v>
      </c>
      <c r="B46" s="57"/>
      <c r="C46" s="57"/>
      <c r="D46" s="91"/>
      <c r="E46" s="92"/>
      <c r="F46" s="93"/>
      <c r="G46" s="94"/>
      <c r="H46" s="95">
        <f t="shared" si="0"/>
        <v>0</v>
      </c>
      <c r="I46" s="96"/>
      <c r="J46" s="58"/>
    </row>
    <row r="47" spans="1:10" ht="15.75">
      <c r="A47" s="56">
        <v>45</v>
      </c>
      <c r="B47" s="57"/>
      <c r="C47" s="57"/>
      <c r="D47" s="91"/>
      <c r="E47" s="92"/>
      <c r="F47" s="93"/>
      <c r="G47" s="94"/>
      <c r="H47" s="95">
        <f t="shared" si="0"/>
        <v>0</v>
      </c>
      <c r="I47" s="96"/>
      <c r="J47" s="58"/>
    </row>
    <row r="48" spans="1:10" ht="15.75">
      <c r="A48" s="56">
        <v>46</v>
      </c>
      <c r="B48" s="57"/>
      <c r="C48" s="57"/>
      <c r="D48" s="91"/>
      <c r="E48" s="92"/>
      <c r="F48" s="93"/>
      <c r="G48" s="94"/>
      <c r="H48" s="95">
        <f t="shared" si="0"/>
        <v>0</v>
      </c>
      <c r="I48" s="96"/>
      <c r="J48" s="58"/>
    </row>
    <row r="49" spans="1:10" ht="15.75">
      <c r="A49" s="56">
        <v>47</v>
      </c>
      <c r="B49" s="57"/>
      <c r="C49" s="57"/>
      <c r="D49" s="91"/>
      <c r="E49" s="92"/>
      <c r="F49" s="93"/>
      <c r="G49" s="94"/>
      <c r="H49" s="95">
        <f t="shared" si="0"/>
        <v>0</v>
      </c>
      <c r="I49" s="96"/>
      <c r="J49" s="58"/>
    </row>
    <row r="50" spans="1:10" ht="15.75">
      <c r="A50" s="56">
        <v>48</v>
      </c>
      <c r="B50" s="57"/>
      <c r="C50" s="57"/>
      <c r="D50" s="91"/>
      <c r="E50" s="92"/>
      <c r="F50" s="93"/>
      <c r="G50" s="94"/>
      <c r="H50" s="95">
        <f t="shared" si="0"/>
        <v>0</v>
      </c>
      <c r="I50" s="96"/>
      <c r="J50" s="58"/>
    </row>
    <row r="51" spans="1:10" ht="15.75">
      <c r="A51" s="56">
        <v>49</v>
      </c>
      <c r="B51" s="57"/>
      <c r="C51" s="57"/>
      <c r="D51" s="91"/>
      <c r="E51" s="92"/>
      <c r="F51" s="93"/>
      <c r="G51" s="94"/>
      <c r="H51" s="95">
        <f t="shared" si="0"/>
        <v>0</v>
      </c>
      <c r="I51" s="96"/>
      <c r="J51" s="58"/>
    </row>
    <row r="52" spans="1:10" ht="15.75">
      <c r="A52" s="56">
        <v>50</v>
      </c>
      <c r="B52" s="57"/>
      <c r="C52" s="57"/>
      <c r="D52" s="91"/>
      <c r="E52" s="92"/>
      <c r="F52" s="93"/>
      <c r="G52" s="94"/>
      <c r="H52" s="95">
        <f t="shared" si="0"/>
        <v>0</v>
      </c>
      <c r="I52" s="96"/>
      <c r="J52" s="58"/>
    </row>
    <row r="53" spans="1:10" ht="15.75">
      <c r="A53" s="98"/>
      <c r="B53" s="99" t="s">
        <v>29</v>
      </c>
      <c r="C53" s="99"/>
      <c r="D53" s="99"/>
      <c r="E53" s="100"/>
      <c r="F53" s="100"/>
      <c r="G53" s="101"/>
      <c r="H53" s="95">
        <f>SUM(H3:H52)</f>
        <v>0</v>
      </c>
      <c r="I53" s="102">
        <f>SUM(I3:I52)</f>
        <v>0</v>
      </c>
      <c r="J53" s="100">
        <f>SUM(J3:J52)</f>
        <v>0</v>
      </c>
    </row>
    <row r="54" spans="1:10">
      <c r="A54" s="103"/>
      <c r="B54" s="104" t="str">
        <f>IF(A65="כן","תוכנית בתחומי הביוטכנולוגיה וננוטכנולוגיה","")</f>
        <v/>
      </c>
      <c r="C54" s="103"/>
      <c r="D54" s="103"/>
      <c r="E54" s="103"/>
      <c r="F54" s="103"/>
      <c r="G54" s="103"/>
      <c r="H54" s="103"/>
      <c r="I54" s="103"/>
      <c r="J54" s="103"/>
    </row>
    <row r="55" spans="1:10">
      <c r="A55" s="103"/>
      <c r="B55" s="103"/>
      <c r="C55" s="103"/>
      <c r="D55" s="103"/>
      <c r="E55" s="103"/>
      <c r="F55" s="103"/>
      <c r="G55" s="103"/>
      <c r="H55" s="103"/>
      <c r="I55" s="103"/>
      <c r="J55" s="103"/>
    </row>
    <row r="56" spans="1:10">
      <c r="A56" s="103"/>
      <c r="B56" s="103"/>
      <c r="C56" s="103"/>
      <c r="D56" s="103"/>
      <c r="E56" s="103"/>
      <c r="F56" s="103"/>
      <c r="G56" s="103"/>
      <c r="H56" s="103"/>
      <c r="I56" s="103"/>
      <c r="J56" s="103"/>
    </row>
    <row r="57" spans="1:10">
      <c r="A57" s="103"/>
      <c r="B57" s="103"/>
      <c r="C57" s="103"/>
      <c r="D57" s="103"/>
      <c r="E57" s="103"/>
      <c r="F57" s="103"/>
      <c r="G57" s="103"/>
      <c r="H57" s="103"/>
      <c r="I57" s="103"/>
      <c r="J57" s="103"/>
    </row>
    <row r="58" spans="1:10">
      <c r="A58" s="261" t="s">
        <v>65</v>
      </c>
      <c r="B58" s="261"/>
      <c r="C58" s="103"/>
      <c r="D58" s="103"/>
      <c r="E58" s="103"/>
      <c r="F58" s="103"/>
      <c r="G58" s="103"/>
      <c r="H58" s="103"/>
      <c r="I58" s="103"/>
      <c r="J58" s="103"/>
    </row>
    <row r="59" spans="1:10" ht="30">
      <c r="A59" s="84" t="s">
        <v>66</v>
      </c>
      <c r="B59" s="85" t="s">
        <v>56</v>
      </c>
      <c r="C59" s="103"/>
      <c r="D59" s="103"/>
      <c r="E59" s="103"/>
      <c r="F59" s="103"/>
      <c r="G59" s="103"/>
      <c r="H59" s="103"/>
      <c r="I59" s="103"/>
      <c r="J59" s="103"/>
    </row>
    <row r="60" spans="1:10" ht="26.25" customHeight="1">
      <c r="A60" s="86">
        <v>1</v>
      </c>
      <c r="B60" s="87" t="s">
        <v>70</v>
      </c>
      <c r="C60" s="103"/>
      <c r="D60" s="103"/>
      <c r="E60" s="103"/>
      <c r="F60" s="103"/>
      <c r="G60" s="103"/>
      <c r="H60" s="103"/>
      <c r="I60" s="103"/>
      <c r="J60" s="103"/>
    </row>
    <row r="61" spans="1:10">
      <c r="A61" s="86">
        <v>2</v>
      </c>
      <c r="B61" s="86" t="s">
        <v>68</v>
      </c>
      <c r="C61" s="103"/>
      <c r="D61" s="103"/>
      <c r="E61" s="103"/>
      <c r="F61" s="103"/>
      <c r="G61" s="103"/>
      <c r="H61" s="103"/>
      <c r="I61" s="103"/>
      <c r="J61" s="103"/>
    </row>
    <row r="62" spans="1:10">
      <c r="A62" s="86">
        <v>3</v>
      </c>
      <c r="B62" s="87" t="s">
        <v>82</v>
      </c>
      <c r="C62" s="103"/>
      <c r="D62" s="103"/>
      <c r="E62" s="103"/>
      <c r="F62" s="103"/>
      <c r="G62" s="103"/>
      <c r="H62" s="103"/>
      <c r="I62" s="103"/>
      <c r="J62" s="103"/>
    </row>
    <row r="63" spans="1:10">
      <c r="A63" s="86">
        <v>4</v>
      </c>
      <c r="B63" s="87" t="s">
        <v>71</v>
      </c>
      <c r="C63" s="103"/>
      <c r="D63" s="103"/>
      <c r="E63" s="103"/>
      <c r="F63" s="103"/>
      <c r="G63" s="103"/>
      <c r="H63" s="103"/>
      <c r="I63" s="103"/>
      <c r="J63" s="103"/>
    </row>
    <row r="64" spans="1:10">
      <c r="A64" s="90"/>
      <c r="B64" s="90"/>
      <c r="C64" s="90"/>
      <c r="D64" s="90"/>
      <c r="E64" s="90"/>
      <c r="F64" s="90"/>
      <c r="G64" s="90"/>
      <c r="H64" s="90"/>
      <c r="I64" s="90"/>
      <c r="J64" s="90"/>
    </row>
  </sheetData>
  <mergeCells count="2">
    <mergeCell ref="A1:B1"/>
    <mergeCell ref="A58:B58"/>
  </mergeCells>
  <conditionalFormatting sqref="F3:F52">
    <cfRule type="expression" dxfId="10" priority="1" stopIfTrue="1">
      <formula>((DATEDIF(D3,$H$1+1,"m"))&lt;F3)</formula>
    </cfRule>
    <cfRule type="cellIs" dxfId="9" priority="2" stopIfTrue="1" operator="greaterThan">
      <formula>$D$1</formula>
    </cfRule>
    <cfRule type="cellIs" dxfId="8" priority="3" stopIfTrue="1" operator="lessThan">
      <formula>0</formula>
    </cfRule>
  </conditionalFormatting>
  <conditionalFormatting sqref="D3:D52">
    <cfRule type="expression" dxfId="7" priority="4" stopIfTrue="1">
      <formula>AND((($F$1-$D3)-731&gt;0),COUNTA($D3)=1)</formula>
    </cfRule>
    <cfRule type="expression" dxfId="6" priority="5" stopIfTrue="1">
      <formula>AND((($F$1-$D3)&lt;0),COUNTA($D3)=1)</formula>
    </cfRule>
    <cfRule type="expression" dxfId="5" priority="6" stopIfTrue="1">
      <formula>AND((($H$1-$D3)-1096&gt;0),COUNTA($D3)=1)</formula>
    </cfRule>
  </conditionalFormatting>
  <conditionalFormatting sqref="D1">
    <cfRule type="cellIs" dxfId="4" priority="7" stopIfTrue="1" operator="equal">
      <formula>0</formula>
    </cfRule>
  </conditionalFormatting>
  <conditionalFormatting sqref="G3:G52">
    <cfRule type="cellIs" dxfId="3" priority="8" stopIfTrue="1" operator="between">
      <formula>2499</formula>
      <formula>0.6</formula>
    </cfRule>
  </conditionalFormatting>
  <conditionalFormatting sqref="E3:E52">
    <cfRule type="cellIs" dxfId="2" priority="9" stopIfTrue="1" operator="greaterThan">
      <formula>1</formula>
    </cfRule>
  </conditionalFormatting>
  <conditionalFormatting sqref="I3:I52">
    <cfRule type="cellIs" dxfId="1" priority="10" stopIfTrue="1" operator="greaterThan">
      <formula>0.666</formula>
    </cfRule>
  </conditionalFormatting>
  <conditionalFormatting sqref="H2">
    <cfRule type="expression" dxfId="0" priority="11" stopIfTrue="1">
      <formula>$A$65="כן"</formula>
    </cfRule>
  </conditionalFormatting>
  <dataValidations disablePrompts="1" count="6">
    <dataValidation type="date" errorStyle="warning" allowBlank="1" showInputMessage="1" showErrorMessage="1" error="נא להזין את תאריך רכישת הציוד כנדרש: dd/mm/yy&#10;&#10;וודא כי תאריך הרכישה אינו עולה על 3 שנים מיום תחילת המו&quot;פ &#10;ולחילופין שאינו חורג מסיום תקופת המו&quot;פ." sqref="D3:D52">
      <formula1>$F$1-1096</formula1>
      <formula2>$H$1</formula2>
    </dataValidation>
    <dataValidation type="list" allowBlank="1" showErrorMessage="1" error="הצעת מחיר, &#10;חוזה, &#10;מחירון,&#10;אמדן." promptTitle=" נא להקיש קוד עלות:" prompt="הצעת מחיר,&#10;חוזה,&#10;מחירון,&#10;אמדן." sqref="J3:J52">
      <formula1>$B$60:$B$63</formula1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decimal" allowBlank="1" showInputMessage="1" showErrorMessage="1" error="אחוז השימוש בציוד מוגבל  ל-100%.&#10;נא להזין שנית בבקשה." sqref="E3:E52">
      <formula1>0</formula1>
      <formula2>1</formula2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&#10;או שהוזנו באופן שגוי&#10;&#10;נא להזין את מספר חודשי השימוש באופן תקין." sqref="F3:F52">
      <formula1>0</formula1>
      <formula2>MIN((1+(DATEDIF(D3,$H$1+1,"d"))/(DATEDIF($F$1,$H$1+1,"d"))*(DATEDIF($F$1,$H$1+1,"M"))),$D$1)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>
      <selection activeCell="J9" sqref="J9"/>
    </sheetView>
  </sheetViews>
  <sheetFormatPr defaultRowHeight="15"/>
  <cols>
    <col min="3" max="3" width="13.7109375" customWidth="1"/>
  </cols>
  <sheetData>
    <row r="1" spans="1:7" ht="18.75">
      <c r="A1" s="266" t="s">
        <v>100</v>
      </c>
      <c r="B1" s="267"/>
      <c r="C1" s="267"/>
      <c r="D1" s="192"/>
      <c r="E1" s="193" t="s">
        <v>109</v>
      </c>
      <c r="F1" s="194"/>
      <c r="G1" s="195"/>
    </row>
    <row r="2" spans="1:7" ht="51">
      <c r="A2" s="79" t="s">
        <v>9</v>
      </c>
      <c r="B2" s="79" t="s">
        <v>101</v>
      </c>
      <c r="C2" s="79" t="s">
        <v>102</v>
      </c>
      <c r="D2" s="79" t="s">
        <v>103</v>
      </c>
      <c r="E2" s="79" t="s">
        <v>60</v>
      </c>
      <c r="F2" s="79" t="s">
        <v>77</v>
      </c>
      <c r="G2" s="80" t="s">
        <v>78</v>
      </c>
    </row>
    <row r="3" spans="1:7" ht="15.75">
      <c r="A3" s="48">
        <v>1</v>
      </c>
      <c r="B3" s="49"/>
      <c r="C3" s="71"/>
      <c r="D3" s="51"/>
      <c r="E3" s="51"/>
      <c r="F3" s="52"/>
      <c r="G3" s="53">
        <f>E3*D3</f>
        <v>0</v>
      </c>
    </row>
    <row r="4" spans="1:7" ht="15.75">
      <c r="A4" s="48">
        <v>2</v>
      </c>
      <c r="B4" s="49"/>
      <c r="C4" s="72"/>
      <c r="D4" s="50"/>
      <c r="E4" s="51"/>
      <c r="F4" s="52"/>
      <c r="G4" s="53">
        <f t="shared" ref="G4:G42" si="0">E4*D4</f>
        <v>0</v>
      </c>
    </row>
    <row r="5" spans="1:7" ht="15.75">
      <c r="A5" s="48">
        <v>3</v>
      </c>
      <c r="B5" s="49"/>
      <c r="C5" s="72"/>
      <c r="D5" s="51"/>
      <c r="E5" s="51"/>
      <c r="F5" s="52"/>
      <c r="G5" s="53">
        <f t="shared" si="0"/>
        <v>0</v>
      </c>
    </row>
    <row r="6" spans="1:7" ht="15.75">
      <c r="A6" s="48">
        <v>4</v>
      </c>
      <c r="B6" s="49"/>
      <c r="C6" s="72"/>
      <c r="D6" s="51"/>
      <c r="E6" s="51"/>
      <c r="F6" s="52"/>
      <c r="G6" s="53">
        <f t="shared" si="0"/>
        <v>0</v>
      </c>
    </row>
    <row r="7" spans="1:7" ht="15.75">
      <c r="A7" s="48">
        <v>5</v>
      </c>
      <c r="B7" s="49"/>
      <c r="C7" s="72"/>
      <c r="D7" s="51"/>
      <c r="E7" s="51"/>
      <c r="F7" s="52"/>
      <c r="G7" s="53">
        <f t="shared" si="0"/>
        <v>0</v>
      </c>
    </row>
    <row r="8" spans="1:7" ht="15.75">
      <c r="A8" s="48">
        <v>6</v>
      </c>
      <c r="B8" s="49"/>
      <c r="C8" s="72"/>
      <c r="D8" s="51"/>
      <c r="E8" s="51"/>
      <c r="F8" s="52"/>
      <c r="G8" s="53">
        <f t="shared" si="0"/>
        <v>0</v>
      </c>
    </row>
    <row r="9" spans="1:7" ht="15.75">
      <c r="A9" s="48">
        <v>7</v>
      </c>
      <c r="B9" s="49"/>
      <c r="C9" s="71"/>
      <c r="D9" s="51"/>
      <c r="E9" s="51"/>
      <c r="F9" s="52"/>
      <c r="G9" s="53">
        <f t="shared" si="0"/>
        <v>0</v>
      </c>
    </row>
    <row r="10" spans="1:7" ht="15.75">
      <c r="A10" s="48">
        <v>8</v>
      </c>
      <c r="B10" s="49"/>
      <c r="C10" s="72"/>
      <c r="D10" s="51"/>
      <c r="E10" s="51"/>
      <c r="F10" s="52"/>
      <c r="G10" s="53">
        <f t="shared" si="0"/>
        <v>0</v>
      </c>
    </row>
    <row r="11" spans="1:7" ht="15.75">
      <c r="A11" s="48">
        <v>9</v>
      </c>
      <c r="B11" s="49"/>
      <c r="C11" s="72"/>
      <c r="D11" s="51"/>
      <c r="E11" s="51"/>
      <c r="F11" s="52"/>
      <c r="G11" s="53">
        <f t="shared" si="0"/>
        <v>0</v>
      </c>
    </row>
    <row r="12" spans="1:7" ht="15.75">
      <c r="A12" s="48">
        <v>10</v>
      </c>
      <c r="B12" s="49"/>
      <c r="C12" s="72"/>
      <c r="D12" s="51"/>
      <c r="E12" s="51"/>
      <c r="F12" s="52"/>
      <c r="G12" s="53">
        <f t="shared" si="0"/>
        <v>0</v>
      </c>
    </row>
    <row r="13" spans="1:7" ht="15.75">
      <c r="A13" s="48">
        <v>11</v>
      </c>
      <c r="B13" s="49"/>
      <c r="C13" s="72"/>
      <c r="D13" s="51"/>
      <c r="E13" s="51"/>
      <c r="F13" s="52"/>
      <c r="G13" s="53">
        <f t="shared" si="0"/>
        <v>0</v>
      </c>
    </row>
    <row r="14" spans="1:7" ht="15.75">
      <c r="A14" s="48">
        <v>12</v>
      </c>
      <c r="B14" s="49"/>
      <c r="C14" s="72"/>
      <c r="D14" s="51"/>
      <c r="E14" s="51"/>
      <c r="F14" s="52"/>
      <c r="G14" s="53">
        <f t="shared" si="0"/>
        <v>0</v>
      </c>
    </row>
    <row r="15" spans="1:7" ht="15.75">
      <c r="A15" s="48">
        <v>13</v>
      </c>
      <c r="B15" s="49"/>
      <c r="C15" s="72"/>
      <c r="D15" s="51"/>
      <c r="E15" s="51"/>
      <c r="F15" s="52"/>
      <c r="G15" s="53">
        <f t="shared" si="0"/>
        <v>0</v>
      </c>
    </row>
    <row r="16" spans="1:7" ht="15.75">
      <c r="A16" s="48">
        <v>14</v>
      </c>
      <c r="B16" s="49"/>
      <c r="C16" s="72"/>
      <c r="D16" s="51"/>
      <c r="E16" s="51"/>
      <c r="F16" s="52"/>
      <c r="G16" s="53">
        <f t="shared" si="0"/>
        <v>0</v>
      </c>
    </row>
    <row r="17" spans="1:7" ht="15.75">
      <c r="A17" s="48">
        <v>15</v>
      </c>
      <c r="B17" s="49"/>
      <c r="C17" s="72"/>
      <c r="D17" s="51"/>
      <c r="E17" s="51"/>
      <c r="F17" s="52"/>
      <c r="G17" s="53">
        <f t="shared" si="0"/>
        <v>0</v>
      </c>
    </row>
    <row r="18" spans="1:7" ht="15.75">
      <c r="A18" s="48">
        <v>16</v>
      </c>
      <c r="B18" s="49"/>
      <c r="C18" s="72"/>
      <c r="D18" s="51"/>
      <c r="E18" s="51"/>
      <c r="F18" s="52"/>
      <c r="G18" s="53">
        <f t="shared" si="0"/>
        <v>0</v>
      </c>
    </row>
    <row r="19" spans="1:7" ht="15.75">
      <c r="A19" s="48">
        <v>17</v>
      </c>
      <c r="B19" s="49"/>
      <c r="C19" s="72"/>
      <c r="D19" s="51"/>
      <c r="E19" s="51"/>
      <c r="F19" s="52"/>
      <c r="G19" s="53">
        <f t="shared" si="0"/>
        <v>0</v>
      </c>
    </row>
    <row r="20" spans="1:7" ht="15.75">
      <c r="A20" s="48">
        <v>18</v>
      </c>
      <c r="B20" s="49"/>
      <c r="C20" s="72"/>
      <c r="D20" s="51"/>
      <c r="E20" s="51"/>
      <c r="F20" s="52"/>
      <c r="G20" s="53">
        <f t="shared" si="0"/>
        <v>0</v>
      </c>
    </row>
    <row r="21" spans="1:7" ht="15.75">
      <c r="A21" s="48">
        <v>19</v>
      </c>
      <c r="B21" s="49"/>
      <c r="C21" s="72"/>
      <c r="D21" s="51"/>
      <c r="E21" s="51"/>
      <c r="F21" s="52"/>
      <c r="G21" s="53">
        <f t="shared" si="0"/>
        <v>0</v>
      </c>
    </row>
    <row r="22" spans="1:7" ht="15.75">
      <c r="A22" s="48">
        <v>20</v>
      </c>
      <c r="B22" s="49"/>
      <c r="C22" s="72"/>
      <c r="D22" s="51"/>
      <c r="E22" s="51"/>
      <c r="F22" s="52"/>
      <c r="G22" s="53">
        <f t="shared" si="0"/>
        <v>0</v>
      </c>
    </row>
    <row r="23" spans="1:7" ht="15.75">
      <c r="A23" s="48">
        <v>21</v>
      </c>
      <c r="B23" s="49"/>
      <c r="C23" s="72"/>
      <c r="D23" s="51"/>
      <c r="E23" s="51"/>
      <c r="F23" s="52"/>
      <c r="G23" s="53">
        <f t="shared" si="0"/>
        <v>0</v>
      </c>
    </row>
    <row r="24" spans="1:7" ht="15.75">
      <c r="A24" s="48">
        <v>22</v>
      </c>
      <c r="B24" s="49"/>
      <c r="C24" s="72"/>
      <c r="D24" s="51"/>
      <c r="E24" s="51"/>
      <c r="F24" s="52"/>
      <c r="G24" s="53">
        <f t="shared" si="0"/>
        <v>0</v>
      </c>
    </row>
    <row r="25" spans="1:7" ht="15.75">
      <c r="A25" s="48">
        <v>23</v>
      </c>
      <c r="B25" s="49"/>
      <c r="C25" s="72"/>
      <c r="D25" s="51"/>
      <c r="E25" s="51"/>
      <c r="F25" s="52"/>
      <c r="G25" s="53">
        <f t="shared" si="0"/>
        <v>0</v>
      </c>
    </row>
    <row r="26" spans="1:7" ht="15.75">
      <c r="A26" s="48">
        <v>24</v>
      </c>
      <c r="B26" s="49"/>
      <c r="C26" s="72"/>
      <c r="D26" s="51"/>
      <c r="E26" s="51"/>
      <c r="F26" s="52"/>
      <c r="G26" s="53">
        <f t="shared" si="0"/>
        <v>0</v>
      </c>
    </row>
    <row r="27" spans="1:7" ht="15.75">
      <c r="A27" s="48">
        <v>25</v>
      </c>
      <c r="B27" s="49"/>
      <c r="C27" s="72"/>
      <c r="D27" s="51"/>
      <c r="E27" s="51"/>
      <c r="F27" s="52"/>
      <c r="G27" s="53">
        <f t="shared" si="0"/>
        <v>0</v>
      </c>
    </row>
    <row r="28" spans="1:7" ht="15.75">
      <c r="A28" s="48">
        <v>26</v>
      </c>
      <c r="B28" s="49"/>
      <c r="C28" s="72"/>
      <c r="D28" s="51"/>
      <c r="E28" s="51"/>
      <c r="F28" s="52"/>
      <c r="G28" s="53">
        <f t="shared" si="0"/>
        <v>0</v>
      </c>
    </row>
    <row r="29" spans="1:7" ht="15.75">
      <c r="A29" s="48">
        <v>27</v>
      </c>
      <c r="B29" s="49"/>
      <c r="C29" s="72"/>
      <c r="D29" s="51"/>
      <c r="E29" s="51"/>
      <c r="F29" s="52"/>
      <c r="G29" s="53">
        <f t="shared" si="0"/>
        <v>0</v>
      </c>
    </row>
    <row r="30" spans="1:7" ht="15.75">
      <c r="A30" s="48">
        <v>28</v>
      </c>
      <c r="B30" s="49"/>
      <c r="C30" s="72"/>
      <c r="D30" s="51"/>
      <c r="E30" s="51"/>
      <c r="F30" s="52"/>
      <c r="G30" s="53">
        <f t="shared" si="0"/>
        <v>0</v>
      </c>
    </row>
    <row r="31" spans="1:7" ht="15.75">
      <c r="A31" s="48">
        <v>29</v>
      </c>
      <c r="B31" s="49"/>
      <c r="C31" s="72"/>
      <c r="D31" s="51"/>
      <c r="E31" s="51"/>
      <c r="F31" s="52"/>
      <c r="G31" s="53">
        <f t="shared" si="0"/>
        <v>0</v>
      </c>
    </row>
    <row r="32" spans="1:7" ht="15.75">
      <c r="A32" s="48">
        <v>30</v>
      </c>
      <c r="B32" s="49"/>
      <c r="C32" s="72"/>
      <c r="D32" s="51"/>
      <c r="E32" s="51"/>
      <c r="F32" s="52"/>
      <c r="G32" s="53">
        <f t="shared" si="0"/>
        <v>0</v>
      </c>
    </row>
    <row r="33" spans="1:7" ht="15.75">
      <c r="A33" s="48">
        <v>31</v>
      </c>
      <c r="B33" s="49"/>
      <c r="C33" s="72"/>
      <c r="D33" s="51"/>
      <c r="E33" s="51"/>
      <c r="F33" s="52"/>
      <c r="G33" s="53">
        <f t="shared" si="0"/>
        <v>0</v>
      </c>
    </row>
    <row r="34" spans="1:7" ht="15.75">
      <c r="A34" s="48">
        <v>32</v>
      </c>
      <c r="B34" s="49"/>
      <c r="C34" s="72"/>
      <c r="D34" s="51"/>
      <c r="E34" s="51"/>
      <c r="F34" s="52"/>
      <c r="G34" s="53">
        <f t="shared" si="0"/>
        <v>0</v>
      </c>
    </row>
    <row r="35" spans="1:7" ht="15.75">
      <c r="A35" s="48">
        <v>33</v>
      </c>
      <c r="B35" s="49"/>
      <c r="C35" s="72"/>
      <c r="D35" s="51"/>
      <c r="E35" s="51"/>
      <c r="F35" s="52"/>
      <c r="G35" s="53">
        <f t="shared" si="0"/>
        <v>0</v>
      </c>
    </row>
    <row r="36" spans="1:7" ht="15.75">
      <c r="A36" s="48">
        <v>34</v>
      </c>
      <c r="B36" s="49"/>
      <c r="C36" s="72"/>
      <c r="D36" s="51"/>
      <c r="E36" s="51"/>
      <c r="F36" s="52"/>
      <c r="G36" s="53">
        <f t="shared" si="0"/>
        <v>0</v>
      </c>
    </row>
    <row r="37" spans="1:7" ht="15.75">
      <c r="A37" s="48">
        <v>35</v>
      </c>
      <c r="B37" s="49"/>
      <c r="C37" s="72"/>
      <c r="D37" s="51"/>
      <c r="E37" s="51"/>
      <c r="F37" s="52"/>
      <c r="G37" s="53">
        <f t="shared" si="0"/>
        <v>0</v>
      </c>
    </row>
    <row r="38" spans="1:7" ht="15.75">
      <c r="A38" s="48">
        <v>36</v>
      </c>
      <c r="B38" s="49"/>
      <c r="C38" s="72"/>
      <c r="D38" s="51"/>
      <c r="E38" s="51"/>
      <c r="F38" s="52"/>
      <c r="G38" s="53">
        <f t="shared" si="0"/>
        <v>0</v>
      </c>
    </row>
    <row r="39" spans="1:7" ht="15.75">
      <c r="A39" s="48">
        <v>37</v>
      </c>
      <c r="B39" s="49"/>
      <c r="C39" s="72"/>
      <c r="D39" s="51"/>
      <c r="E39" s="51"/>
      <c r="F39" s="52"/>
      <c r="G39" s="53">
        <f t="shared" si="0"/>
        <v>0</v>
      </c>
    </row>
    <row r="40" spans="1:7" ht="15.75">
      <c r="A40" s="48">
        <v>38</v>
      </c>
      <c r="B40" s="49"/>
      <c r="C40" s="72"/>
      <c r="D40" s="51"/>
      <c r="E40" s="51"/>
      <c r="F40" s="52"/>
      <c r="G40" s="53">
        <f t="shared" si="0"/>
        <v>0</v>
      </c>
    </row>
    <row r="41" spans="1:7" ht="15.75">
      <c r="A41" s="48">
        <v>39</v>
      </c>
      <c r="B41" s="49"/>
      <c r="C41" s="72"/>
      <c r="D41" s="51"/>
      <c r="E41" s="51"/>
      <c r="F41" s="52"/>
      <c r="G41" s="53">
        <f t="shared" si="0"/>
        <v>0</v>
      </c>
    </row>
    <row r="42" spans="1:7" ht="15.75">
      <c r="A42" s="48">
        <v>40</v>
      </c>
      <c r="B42" s="49"/>
      <c r="C42" s="72"/>
      <c r="D42" s="51"/>
      <c r="E42" s="51"/>
      <c r="F42" s="52"/>
      <c r="G42" s="53">
        <f t="shared" si="0"/>
        <v>0</v>
      </c>
    </row>
    <row r="43" spans="1:7" ht="15.75">
      <c r="A43" s="54"/>
      <c r="B43" s="55" t="s">
        <v>29</v>
      </c>
      <c r="C43" s="1"/>
      <c r="D43" s="1"/>
      <c r="E43" s="1"/>
      <c r="F43" s="1"/>
      <c r="G43" s="53">
        <f>SUM(G3:G42)</f>
        <v>0</v>
      </c>
    </row>
    <row r="44" spans="1:7">
      <c r="A44" s="73"/>
      <c r="B44" s="73"/>
      <c r="C44" s="73"/>
      <c r="D44" s="73"/>
      <c r="E44" s="73"/>
      <c r="F44" s="3"/>
      <c r="G44" s="3"/>
    </row>
    <row r="45" spans="1:7">
      <c r="A45" s="73"/>
      <c r="B45" s="73"/>
      <c r="C45" s="73"/>
      <c r="D45" s="73"/>
      <c r="E45" s="73"/>
      <c r="F45" s="3"/>
      <c r="G45" s="3"/>
    </row>
    <row r="46" spans="1:7">
      <c r="A46" s="73"/>
      <c r="B46" s="73"/>
      <c r="C46" s="73"/>
      <c r="D46" s="73"/>
      <c r="E46" s="73"/>
      <c r="F46" s="3"/>
      <c r="G46" s="3"/>
    </row>
    <row r="47" spans="1:7">
      <c r="A47" s="73"/>
      <c r="B47" s="73"/>
      <c r="C47" s="73"/>
      <c r="D47" s="73"/>
      <c r="E47" s="73"/>
      <c r="F47" s="3"/>
      <c r="G47" s="3"/>
    </row>
    <row r="48" spans="1:7">
      <c r="A48" s="261" t="s">
        <v>65</v>
      </c>
      <c r="B48" s="261"/>
      <c r="C48" s="73"/>
      <c r="D48" s="73"/>
      <c r="E48" s="73"/>
      <c r="F48" s="3"/>
      <c r="G48" s="3"/>
    </row>
    <row r="49" spans="1:7" ht="30">
      <c r="A49" s="84" t="s">
        <v>66</v>
      </c>
      <c r="B49" s="85" t="s">
        <v>56</v>
      </c>
      <c r="C49" s="73"/>
      <c r="D49" s="73"/>
      <c r="E49" s="73"/>
      <c r="F49" s="3"/>
      <c r="G49" s="3"/>
    </row>
    <row r="50" spans="1:7">
      <c r="A50" s="86">
        <v>1</v>
      </c>
      <c r="B50" s="87" t="s">
        <v>70</v>
      </c>
      <c r="C50" s="73"/>
      <c r="D50" s="73"/>
      <c r="E50" s="73"/>
      <c r="F50" s="3"/>
      <c r="G50" s="3"/>
    </row>
    <row r="51" spans="1:7">
      <c r="A51" s="86">
        <v>2</v>
      </c>
      <c r="B51" s="86" t="s">
        <v>68</v>
      </c>
      <c r="C51" s="73"/>
      <c r="D51" s="73"/>
      <c r="E51" s="73"/>
      <c r="F51" s="3"/>
      <c r="G51" s="3"/>
    </row>
    <row r="52" spans="1:7">
      <c r="A52" s="86">
        <v>3</v>
      </c>
      <c r="B52" s="87" t="s">
        <v>82</v>
      </c>
      <c r="C52" s="73"/>
      <c r="D52" s="73"/>
      <c r="E52" s="73"/>
      <c r="F52" s="3"/>
      <c r="G52" s="3"/>
    </row>
    <row r="53" spans="1:7">
      <c r="A53" s="86">
        <v>4</v>
      </c>
      <c r="B53" s="87" t="s">
        <v>71</v>
      </c>
      <c r="C53" s="73"/>
      <c r="D53" s="73"/>
      <c r="E53" s="73"/>
      <c r="F53" s="3"/>
      <c r="G53" s="3"/>
    </row>
  </sheetData>
  <mergeCells count="2">
    <mergeCell ref="A1:C1"/>
    <mergeCell ref="A48:B48"/>
  </mergeCells>
  <dataValidations count="2">
    <dataValidation type="whole" operator="greaterThan" allowBlank="1" showInputMessage="1" showErrorMessage="1" sqref="D3:E42">
      <formula1>0</formula1>
    </dataValidation>
    <dataValidation type="list" allowBlank="1" showErrorMessage="1" error="הצעת מחיר, &#10;חוזה, &#10;מחירון, &#10;אמדן." promptTitle=" נא להקיש קוד עלות:" prompt="הצעת מחיר.&#10;חוזה.&#10;מחירון.   &#10; אמדן" sqref="F3:F42">
      <formula1>$B$50:$B$53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Budget Requested</vt:lpstr>
      <vt:lpstr>Personnel - Salaries</vt:lpstr>
      <vt:lpstr>Materials &amp; Supplies</vt:lpstr>
      <vt:lpstr>Subcontractors</vt:lpstr>
      <vt:lpstr>Equipment</vt:lpstr>
      <vt:lpstr>Misc.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Kroitoru</dc:creator>
  <cp:lastModifiedBy>Venkatesh KN</cp:lastModifiedBy>
  <cp:lastPrinted>2013-11-13T10:03:11Z</cp:lastPrinted>
  <dcterms:created xsi:type="dcterms:W3CDTF">2013-05-29T07:00:30Z</dcterms:created>
  <dcterms:modified xsi:type="dcterms:W3CDTF">2017-07-13T05:44:09Z</dcterms:modified>
</cp:coreProperties>
</file>